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thecsu.sharepoint.com/sites/AcademicPrograms/Shared Documents/00Policies, Forms, and Guidance/Forms, Templates/New Program Proposals/"/>
    </mc:Choice>
  </mc:AlternateContent>
  <xr:revisionPtr revIDLastSave="101" documentId="8_{D206EC19-7A23-44F0-9684-0F3BD7AA929B}" xr6:coauthVersionLast="47" xr6:coauthVersionMax="47" xr10:uidLastSave="{6A659B8F-763E-4FDD-AC1B-11A704544D9F}"/>
  <bookViews>
    <workbookView xWindow="67890" yWindow="4905" windowWidth="24960" windowHeight="15585" xr2:uid="{73B11488-0602-479A-85C8-A766F0CE8226}"/>
  </bookViews>
  <sheets>
    <sheet name="STATE-SUPPORT BUDGET PROJECTIO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3" l="1"/>
  <c r="L33" i="3"/>
  <c r="J33" i="3"/>
  <c r="J42" i="3" s="1"/>
  <c r="H33" i="3"/>
  <c r="H42" i="3" s="1"/>
  <c r="F33" i="3"/>
  <c r="F42" i="3" s="1"/>
  <c r="D33" i="3"/>
  <c r="D42" i="3" s="1"/>
  <c r="L6" i="3"/>
  <c r="J6" i="3"/>
  <c r="H6" i="3"/>
  <c r="F6" i="3"/>
  <c r="D6" i="3"/>
  <c r="C62" i="3"/>
  <c r="L32" i="3"/>
  <c r="L48" i="3" s="1"/>
  <c r="J32" i="3"/>
  <c r="J48" i="3" s="1"/>
  <c r="H32" i="3"/>
  <c r="H48" i="3" s="1"/>
  <c r="F32" i="3"/>
  <c r="F48" i="3" s="1"/>
  <c r="D32" i="3"/>
  <c r="D48" i="3" s="1"/>
  <c r="L31" i="3"/>
  <c r="J31" i="3"/>
  <c r="H31" i="3"/>
  <c r="F31" i="3"/>
  <c r="D31" i="3"/>
  <c r="L30" i="3"/>
  <c r="J30" i="3"/>
  <c r="H30" i="3"/>
  <c r="F30" i="3"/>
  <c r="D30" i="3"/>
  <c r="F25" i="3" l="1"/>
  <c r="F43" i="3" s="1"/>
  <c r="F44" i="3" s="1"/>
  <c r="L25" i="3"/>
  <c r="L43" i="3" s="1"/>
  <c r="L44" i="3" s="1"/>
  <c r="J25" i="3"/>
  <c r="J43" i="3" s="1"/>
  <c r="J44" i="3" s="1"/>
  <c r="H25" i="3"/>
  <c r="H43" i="3" s="1"/>
  <c r="H44" i="3" s="1"/>
  <c r="L23" i="3"/>
  <c r="J23" i="3"/>
  <c r="H23" i="3"/>
  <c r="L22" i="3"/>
  <c r="J22" i="3"/>
  <c r="H22" i="3"/>
  <c r="D25" i="3"/>
  <c r="D43" i="3" s="1"/>
  <c r="D44" i="3" s="1"/>
  <c r="D23" i="3"/>
  <c r="L35" i="3" l="1"/>
  <c r="L37" i="3" s="1"/>
  <c r="L64" i="3"/>
  <c r="J35" i="3"/>
  <c r="J37" i="3" s="1"/>
  <c r="J64" i="3"/>
  <c r="J26" i="3"/>
  <c r="J27" i="3" s="1"/>
  <c r="J45" i="3" s="1"/>
  <c r="J46" i="3" s="1"/>
  <c r="H35" i="3"/>
  <c r="H37" i="3" s="1"/>
  <c r="H64" i="3"/>
  <c r="D22" i="3"/>
  <c r="D64" i="3" s="1"/>
  <c r="F23" i="3"/>
  <c r="H26" i="3"/>
  <c r="H27" i="3" s="1"/>
  <c r="H45" i="3" s="1"/>
  <c r="H46" i="3" s="1"/>
  <c r="F22" i="3"/>
  <c r="F64" i="3" s="1"/>
  <c r="L26" i="3"/>
  <c r="L27" i="3" s="1"/>
  <c r="L45" i="3" s="1"/>
  <c r="J53" i="3" l="1"/>
  <c r="J55" i="3" s="1"/>
  <c r="H53" i="3"/>
  <c r="H55" i="3" s="1"/>
  <c r="L46" i="3"/>
  <c r="L53" i="3" s="1"/>
  <c r="F35" i="3"/>
  <c r="F37" i="3" s="1"/>
  <c r="F26" i="3"/>
  <c r="F27" i="3" s="1"/>
  <c r="F45" i="3" s="1"/>
  <c r="D35" i="3"/>
  <c r="D37" i="3" s="1"/>
  <c r="D26" i="3"/>
  <c r="D27" i="3" s="1"/>
  <c r="D45" i="3" s="1"/>
  <c r="J66" i="3" l="1"/>
  <c r="J68" i="3" s="1"/>
  <c r="H66" i="3"/>
  <c r="H68" i="3" s="1"/>
  <c r="L66" i="3"/>
  <c r="L68" i="3" s="1"/>
  <c r="L55" i="3"/>
  <c r="D46" i="3"/>
  <c r="D53" i="3" s="1"/>
  <c r="F46" i="3"/>
  <c r="F53" i="3" s="1"/>
  <c r="F66" i="3" l="1"/>
  <c r="F68" i="3" s="1"/>
  <c r="F55" i="3"/>
  <c r="D66" i="3"/>
  <c r="D68" i="3" s="1"/>
  <c r="D55" i="3"/>
</calcChain>
</file>

<file path=xl/sharedStrings.xml><?xml version="1.0" encoding="utf-8"?>
<sst xmlns="http://schemas.openxmlformats.org/spreadsheetml/2006/main" count="85" uniqueCount="70">
  <si>
    <t>Sample State-Support Budget Format</t>
  </si>
  <si>
    <t>PROJECTIONS - MS Construction Management - 30 units</t>
  </si>
  <si>
    <t xml:space="preserve"> </t>
  </si>
  <si>
    <t>% Attrition Rate</t>
  </si>
  <si>
    <t>Tuition &amp; mandatory fees attributed per FTES</t>
  </si>
  <si>
    <t>2 year cohort based program</t>
  </si>
  <si>
    <t>State support attributed per FTES</t>
  </si>
  <si>
    <t>YR 1 - FY 28/29</t>
  </si>
  <si>
    <t>YR 2 - FY 29/30</t>
  </si>
  <si>
    <t>YR 3 - FY 30/31</t>
  </si>
  <si>
    <t>YR 4 - FY 31/32</t>
  </si>
  <si>
    <t>YR 5 - FY 32/33</t>
  </si>
  <si>
    <t>Tuition per unit</t>
  </si>
  <si>
    <t xml:space="preserve">Cohort 1 </t>
  </si>
  <si>
    <t>Number of students</t>
  </si>
  <si>
    <t>Units per Course</t>
  </si>
  <si>
    <t>Courses in FY</t>
  </si>
  <si>
    <t>Cohort 2</t>
  </si>
  <si>
    <t>Courses Students take in FY</t>
  </si>
  <si>
    <t>Cohort 3</t>
  </si>
  <si>
    <r>
      <t xml:space="preserve">Units Students take in </t>
    </r>
    <r>
      <rPr>
        <sz val="10"/>
        <rFont val="Arial"/>
        <family val="2"/>
      </rPr>
      <t>F</t>
    </r>
    <r>
      <rPr>
        <sz val="10"/>
        <rFont val="Arial"/>
        <family val="2"/>
      </rPr>
      <t>Y</t>
    </r>
  </si>
  <si>
    <t>Cohort 4</t>
  </si>
  <si>
    <t>Number of student</t>
  </si>
  <si>
    <t>Cohort 5</t>
  </si>
  <si>
    <t>Total FTES for Year</t>
  </si>
  <si>
    <t>FTES</t>
  </si>
  <si>
    <t xml:space="preserve">Total WTU </t>
  </si>
  <si>
    <t>WTU</t>
  </si>
  <si>
    <t>WTU Allocated to TT (24 units/yr)</t>
  </si>
  <si>
    <t>Tentue Track - FTEF</t>
  </si>
  <si>
    <t>WTU Allocated to Lect (30 units/yr)</t>
  </si>
  <si>
    <t>Lecturer/Adjundt - FTEF</t>
  </si>
  <si>
    <t>TT Instru Salary Load</t>
  </si>
  <si>
    <t>LEC Instru Salary Load</t>
  </si>
  <si>
    <t>Enter Faculty Benefit Rate</t>
  </si>
  <si>
    <t>Enter Adjunct Benefit Rate</t>
  </si>
  <si>
    <t>Enter Staff Benefit Rate</t>
  </si>
  <si>
    <t>Enter Fac Prog Coor Benefit Rate</t>
  </si>
  <si>
    <t>Revenue</t>
  </si>
  <si>
    <t>Tuition</t>
  </si>
  <si>
    <t>Other</t>
  </si>
  <si>
    <t>Total Revenue</t>
  </si>
  <si>
    <t>Direct Expenses</t>
  </si>
  <si>
    <t>Faculty/Staff</t>
  </si>
  <si>
    <t>Faculty Program Coordinator</t>
  </si>
  <si>
    <t>Faculty Program Coordinator Benefits</t>
  </si>
  <si>
    <t xml:space="preserve">FT Tenure Track Annual Faculty </t>
  </si>
  <si>
    <t>FT Tenure Track Benefits</t>
  </si>
  <si>
    <t>Adjunct Faculty</t>
  </si>
  <si>
    <t>Adjunct Benefits</t>
  </si>
  <si>
    <t>Admin/staffssupport</t>
  </si>
  <si>
    <t>Admin/staff Benefits</t>
  </si>
  <si>
    <t xml:space="preserve">Equipment &amp; Supplies </t>
  </si>
  <si>
    <t>Facility Fee</t>
  </si>
  <si>
    <t xml:space="preserve">         Total Direct Expenses</t>
  </si>
  <si>
    <t>Operating Income/Margin</t>
  </si>
  <si>
    <t>Indirect Expenses</t>
  </si>
  <si>
    <t>Academic Support</t>
  </si>
  <si>
    <t>Student Svc</t>
  </si>
  <si>
    <t>Institutional Support</t>
  </si>
  <si>
    <t>Operations and Maintenance Of Plant</t>
  </si>
  <si>
    <t xml:space="preserve">Other </t>
  </si>
  <si>
    <t>Total Indirect Expenses</t>
  </si>
  <si>
    <t>(Indirect * FTES)</t>
  </si>
  <si>
    <t>Total All Expenses</t>
  </si>
  <si>
    <t>Net Gain/Loss</t>
  </si>
  <si>
    <t xml:space="preserve">Loss Carry Forward </t>
  </si>
  <si>
    <t>* Note: Some line items may not apply to all programs. Please adapt to program needs.</t>
  </si>
  <si>
    <t>Tuition and enrollment numbers are examples only.</t>
  </si>
  <si>
    <t>revised 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</si>
</sst>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B8E08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14996795556505021"/>
      </bottom>
      <diagonal/>
    </border>
    <border>
      <left style="medium">
        <color indexed="64"/>
      </left>
      <right style="medium">
        <color indexed="64"/>
      </right>
      <top style="thin">
        <color theme="1" tint="0.14996795556505021"/>
      </top>
      <bottom style="thin">
        <color theme="1" tint="0.14996795556505021"/>
      </bottom>
      <diagonal/>
    </border>
    <border>
      <left style="medium">
        <color indexed="64"/>
      </left>
      <right style="medium">
        <color indexed="64"/>
      </right>
      <top style="thin">
        <color theme="1" tint="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14996795556505021"/>
      </bottom>
      <diagonal/>
    </border>
    <border>
      <left style="medium">
        <color indexed="64"/>
      </left>
      <right style="medium">
        <color indexed="64"/>
      </right>
      <top style="thin">
        <color theme="1" tint="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149967955565050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 tint="0.1499679555650502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165" fontId="0" fillId="0" borderId="0" xfId="4" applyNumberFormat="1" applyFont="1"/>
    <xf numFmtId="0" fontId="5" fillId="0" borderId="0" xfId="0" applyFont="1"/>
    <xf numFmtId="165" fontId="0" fillId="0" borderId="0" xfId="4" applyNumberFormat="1" applyFont="1" applyBorder="1"/>
    <xf numFmtId="165" fontId="0" fillId="0" borderId="1" xfId="4" applyNumberFormat="1" applyFont="1" applyBorder="1"/>
    <xf numFmtId="165" fontId="2" fillId="3" borderId="5" xfId="4" applyNumberFormat="1" applyFont="1" applyFill="1" applyBorder="1"/>
    <xf numFmtId="165" fontId="0" fillId="0" borderId="0" xfId="4" applyNumberFormat="1" applyFont="1" applyFill="1"/>
    <xf numFmtId="166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7" fontId="2" fillId="0" borderId="0" xfId="4" applyNumberFormat="1" applyFont="1" applyFill="1" applyBorder="1"/>
    <xf numFmtId="9" fontId="2" fillId="0" borderId="0" xfId="4" applyNumberFormat="1" applyFont="1" applyFill="1" applyBorder="1"/>
    <xf numFmtId="165" fontId="2" fillId="0" borderId="0" xfId="4" applyNumberFormat="1" applyFont="1" applyFill="1" applyBorder="1"/>
    <xf numFmtId="167" fontId="2" fillId="0" borderId="0" xfId="0" applyNumberFormat="1" applyFont="1"/>
    <xf numFmtId="0" fontId="1" fillId="0" borderId="0" xfId="0" applyFont="1"/>
    <xf numFmtId="165" fontId="1" fillId="0" borderId="1" xfId="4" applyNumberFormat="1" applyFont="1" applyFill="1" applyBorder="1"/>
    <xf numFmtId="165" fontId="1" fillId="0" borderId="0" xfId="4" applyNumberFormat="1" applyFont="1" applyFill="1"/>
    <xf numFmtId="165" fontId="1" fillId="0" borderId="0" xfId="4" applyNumberFormat="1" applyFont="1" applyFill="1" applyBorder="1"/>
    <xf numFmtId="166" fontId="2" fillId="0" borderId="0" xfId="13" applyNumberFormat="1" applyFont="1" applyBorder="1" applyAlignment="1">
      <alignment horizontal="center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 shrinkToFit="1"/>
      <protection locked="0"/>
    </xf>
    <xf numFmtId="44" fontId="2" fillId="0" borderId="4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165" fontId="2" fillId="0" borderId="0" xfId="4" applyNumberFormat="1" applyFont="1" applyFill="1" applyBorder="1" applyProtection="1">
      <protection locked="0"/>
    </xf>
    <xf numFmtId="165" fontId="2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4" applyNumberFormat="1" applyFont="1" applyProtection="1"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65" fontId="1" fillId="0" borderId="0" xfId="4" applyNumberFormat="1" applyFont="1" applyFill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9" fontId="1" fillId="0" borderId="0" xfId="14" applyFont="1" applyProtection="1">
      <protection locked="0"/>
    </xf>
    <xf numFmtId="9" fontId="0" fillId="0" borderId="0" xfId="14" applyFont="1" applyProtection="1">
      <protection locked="0"/>
    </xf>
    <xf numFmtId="164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9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65" fontId="0" fillId="0" borderId="0" xfId="4" applyNumberFormat="1" applyFont="1" applyBorder="1" applyProtection="1">
      <protection locked="0"/>
    </xf>
    <xf numFmtId="165" fontId="0" fillId="0" borderId="1" xfId="0" applyNumberFormat="1" applyBorder="1" applyProtection="1">
      <protection locked="0"/>
    </xf>
    <xf numFmtId="165" fontId="2" fillId="3" borderId="4" xfId="4" applyNumberFormat="1" applyFont="1" applyFill="1" applyBorder="1" applyProtection="1">
      <protection locked="0"/>
    </xf>
    <xf numFmtId="165" fontId="2" fillId="3" borderId="5" xfId="4" applyNumberFormat="1" applyFont="1" applyFill="1" applyBorder="1" applyProtection="1">
      <protection locked="0"/>
    </xf>
    <xf numFmtId="165" fontId="0" fillId="0" borderId="1" xfId="4" applyNumberFormat="1" applyFont="1" applyBorder="1" applyProtection="1">
      <protection locked="0"/>
    </xf>
    <xf numFmtId="44" fontId="6" fillId="5" borderId="13" xfId="4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Protection="1"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165" fontId="2" fillId="5" borderId="14" xfId="4" applyNumberFormat="1" applyFont="1" applyFill="1" applyBorder="1" applyAlignment="1" applyProtection="1">
      <alignment horizontal="center"/>
      <protection locked="0"/>
    </xf>
    <xf numFmtId="165" fontId="2" fillId="5" borderId="15" xfId="4" applyNumberFormat="1" applyFont="1" applyFill="1" applyBorder="1" applyAlignment="1" applyProtection="1">
      <alignment horizontal="center"/>
      <protection locked="0"/>
    </xf>
    <xf numFmtId="165" fontId="0" fillId="5" borderId="2" xfId="4" applyNumberFormat="1" applyFont="1" applyFill="1" applyBorder="1" applyProtection="1">
      <protection locked="0"/>
    </xf>
    <xf numFmtId="165" fontId="1" fillId="5" borderId="1" xfId="4" applyNumberFormat="1" applyFont="1" applyFill="1" applyBorder="1" applyProtection="1">
      <protection locked="0"/>
    </xf>
    <xf numFmtId="165" fontId="0" fillId="5" borderId="1" xfId="0" applyNumberFormat="1" applyFill="1" applyBorder="1" applyProtection="1">
      <protection locked="0"/>
    </xf>
    <xf numFmtId="165" fontId="0" fillId="5" borderId="13" xfId="4" applyNumberFormat="1" applyFont="1" applyFill="1" applyBorder="1" applyProtection="1">
      <protection locked="0"/>
    </xf>
    <xf numFmtId="165" fontId="0" fillId="5" borderId="14" xfId="4" applyNumberFormat="1" applyFont="1" applyFill="1" applyBorder="1" applyProtection="1">
      <protection locked="0"/>
    </xf>
    <xf numFmtId="165" fontId="0" fillId="5" borderId="15" xfId="4" applyNumberFormat="1" applyFont="1" applyFill="1" applyBorder="1" applyProtection="1">
      <protection locked="0"/>
    </xf>
    <xf numFmtId="165" fontId="0" fillId="5" borderId="1" xfId="4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2" fillId="7" borderId="14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9" fontId="2" fillId="7" borderId="1" xfId="14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165" fontId="1" fillId="7" borderId="1" xfId="4" applyNumberFormat="1" applyFont="1" applyFill="1" applyBorder="1"/>
    <xf numFmtId="165" fontId="0" fillId="7" borderId="1" xfId="0" applyNumberFormat="1" applyFill="1" applyBorder="1"/>
    <xf numFmtId="165" fontId="0" fillId="7" borderId="1" xfId="4" applyNumberFormat="1" applyFont="1" applyFill="1" applyBorder="1"/>
    <xf numFmtId="0" fontId="2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165" fontId="2" fillId="6" borderId="5" xfId="4" applyNumberFormat="1" applyFont="1" applyFill="1" applyBorder="1"/>
    <xf numFmtId="165" fontId="2" fillId="6" borderId="4" xfId="0" applyNumberFormat="1" applyFont="1" applyFill="1" applyBorder="1"/>
    <xf numFmtId="165" fontId="2" fillId="3" borderId="4" xfId="4" applyNumberFormat="1" applyFont="1" applyFill="1" applyBorder="1"/>
    <xf numFmtId="0" fontId="2" fillId="5" borderId="20" xfId="0" applyFont="1" applyFill="1" applyBorder="1" applyAlignment="1" applyProtection="1">
      <alignment horizontal="center"/>
      <protection locked="0"/>
    </xf>
    <xf numFmtId="1" fontId="2" fillId="5" borderId="22" xfId="0" applyNumberFormat="1" applyFont="1" applyFill="1" applyBorder="1" applyProtection="1">
      <protection locked="0"/>
    </xf>
    <xf numFmtId="1" fontId="1" fillId="5" borderId="22" xfId="0" applyNumberFormat="1" applyFont="1" applyFill="1" applyBorder="1" applyProtection="1">
      <protection locked="0"/>
    </xf>
    <xf numFmtId="0" fontId="2" fillId="6" borderId="22" xfId="13" applyNumberFormat="1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5" borderId="22" xfId="0" applyFont="1" applyFill="1" applyBorder="1" applyAlignment="1" applyProtection="1">
      <alignment horizontal="center"/>
      <protection locked="0"/>
    </xf>
    <xf numFmtId="164" fontId="2" fillId="7" borderId="22" xfId="0" applyNumberFormat="1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165" fontId="2" fillId="5" borderId="22" xfId="4" applyNumberFormat="1" applyFont="1" applyFill="1" applyBorder="1" applyAlignment="1" applyProtection="1">
      <alignment horizontal="center"/>
      <protection locked="0"/>
    </xf>
    <xf numFmtId="9" fontId="2" fillId="7" borderId="22" xfId="14" applyFont="1" applyFill="1" applyBorder="1" applyAlignment="1">
      <alignment horizontal="center"/>
    </xf>
    <xf numFmtId="165" fontId="0" fillId="0" borderId="22" xfId="4" applyNumberFormat="1" applyFont="1" applyBorder="1"/>
    <xf numFmtId="165" fontId="0" fillId="7" borderId="22" xfId="4" applyNumberFormat="1" applyFont="1" applyFill="1" applyBorder="1"/>
    <xf numFmtId="165" fontId="0" fillId="5" borderId="22" xfId="4" applyNumberFormat="1" applyFont="1" applyFill="1" applyBorder="1" applyProtection="1">
      <protection locked="0"/>
    </xf>
    <xf numFmtId="165" fontId="1" fillId="7" borderId="22" xfId="4" applyNumberFormat="1" applyFont="1" applyFill="1" applyBorder="1"/>
    <xf numFmtId="165" fontId="1" fillId="5" borderId="22" xfId="4" applyNumberFormat="1" applyFont="1" applyFill="1" applyBorder="1" applyProtection="1">
      <protection locked="0"/>
    </xf>
    <xf numFmtId="165" fontId="0" fillId="7" borderId="22" xfId="0" applyNumberFormat="1" applyFill="1" applyBorder="1"/>
    <xf numFmtId="165" fontId="0" fillId="5" borderId="22" xfId="0" applyNumberFormat="1" applyFill="1" applyBorder="1" applyProtection="1">
      <protection locked="0"/>
    </xf>
    <xf numFmtId="165" fontId="2" fillId="3" borderId="22" xfId="4" applyNumberFormat="1" applyFont="1" applyFill="1" applyBorder="1" applyProtection="1">
      <protection locked="0"/>
    </xf>
    <xf numFmtId="165" fontId="2" fillId="3" borderId="22" xfId="4" applyNumberFormat="1" applyFont="1" applyFill="1" applyBorder="1"/>
    <xf numFmtId="165" fontId="2" fillId="6" borderId="22" xfId="0" applyNumberFormat="1" applyFont="1" applyFill="1" applyBorder="1"/>
    <xf numFmtId="165" fontId="1" fillId="0" borderId="22" xfId="4" applyNumberFormat="1" applyFont="1" applyFill="1" applyBorder="1"/>
    <xf numFmtId="1" fontId="2" fillId="5" borderId="24" xfId="0" applyNumberFormat="1" applyFont="1" applyFill="1" applyBorder="1" applyProtection="1">
      <protection locked="0"/>
    </xf>
    <xf numFmtId="1" fontId="2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65" fontId="0" fillId="0" borderId="0" xfId="4" applyNumberFormat="1" applyFont="1" applyFill="1" applyBorder="1"/>
    <xf numFmtId="44" fontId="2" fillId="0" borderId="3" xfId="0" applyNumberFormat="1" applyFont="1" applyBorder="1" applyProtection="1">
      <protection locked="0"/>
    </xf>
    <xf numFmtId="1" fontId="2" fillId="5" borderId="13" xfId="0" applyNumberFormat="1" applyFont="1" applyFill="1" applyBorder="1" applyProtection="1">
      <protection locked="0"/>
    </xf>
    <xf numFmtId="1" fontId="1" fillId="5" borderId="14" xfId="0" applyNumberFormat="1" applyFont="1" applyFill="1" applyBorder="1" applyProtection="1">
      <protection locked="0"/>
    </xf>
    <xf numFmtId="1" fontId="2" fillId="5" borderId="14" xfId="0" applyNumberFormat="1" applyFont="1" applyFill="1" applyBorder="1" applyProtection="1">
      <protection locked="0"/>
    </xf>
    <xf numFmtId="0" fontId="2" fillId="7" borderId="14" xfId="13" applyNumberFormat="1" applyFont="1" applyFill="1" applyBorder="1" applyAlignment="1">
      <alignment horizontal="center"/>
    </xf>
    <xf numFmtId="0" fontId="2" fillId="5" borderId="14" xfId="0" applyFont="1" applyFill="1" applyBorder="1" applyAlignment="1" applyProtection="1">
      <alignment horizontal="center"/>
      <protection locked="0"/>
    </xf>
    <xf numFmtId="9" fontId="2" fillId="7" borderId="14" xfId="14" applyFont="1" applyFill="1" applyBorder="1" applyAlignment="1">
      <alignment horizontal="center"/>
    </xf>
    <xf numFmtId="165" fontId="0" fillId="0" borderId="14" xfId="4" applyNumberFormat="1" applyFont="1" applyBorder="1"/>
    <xf numFmtId="165" fontId="0" fillId="7" borderId="14" xfId="4" applyNumberFormat="1" applyFont="1" applyFill="1" applyBorder="1"/>
    <xf numFmtId="165" fontId="1" fillId="7" borderId="14" xfId="4" applyNumberFormat="1" applyFont="1" applyFill="1" applyBorder="1"/>
    <xf numFmtId="165" fontId="1" fillId="5" borderId="14" xfId="4" applyNumberFormat="1" applyFont="1" applyFill="1" applyBorder="1" applyProtection="1">
      <protection locked="0"/>
    </xf>
    <xf numFmtId="165" fontId="0" fillId="7" borderId="14" xfId="0" applyNumberFormat="1" applyFill="1" applyBorder="1"/>
    <xf numFmtId="165" fontId="0" fillId="5" borderId="14" xfId="0" applyNumberFormat="1" applyFill="1" applyBorder="1" applyProtection="1">
      <protection locked="0"/>
    </xf>
    <xf numFmtId="165" fontId="2" fillId="3" borderId="14" xfId="4" applyNumberFormat="1" applyFont="1" applyFill="1" applyBorder="1" applyProtection="1">
      <protection locked="0"/>
    </xf>
    <xf numFmtId="165" fontId="2" fillId="2" borderId="14" xfId="4" applyNumberFormat="1" applyFont="1" applyFill="1" applyBorder="1" applyProtection="1">
      <protection locked="0"/>
    </xf>
    <xf numFmtId="165" fontId="2" fillId="3" borderId="14" xfId="4" applyNumberFormat="1" applyFont="1" applyFill="1" applyBorder="1"/>
    <xf numFmtId="165" fontId="2" fillId="6" borderId="14" xfId="0" applyNumberFormat="1" applyFont="1" applyFill="1" applyBorder="1"/>
    <xf numFmtId="165" fontId="1" fillId="0" borderId="14" xfId="4" applyNumberFormat="1" applyFont="1" applyFill="1" applyBorder="1"/>
    <xf numFmtId="0" fontId="2" fillId="5" borderId="7" xfId="0" applyFont="1" applyFill="1" applyBorder="1" applyAlignment="1" applyProtection="1">
      <alignment horizontal="center"/>
      <protection locked="0"/>
    </xf>
    <xf numFmtId="165" fontId="0" fillId="7" borderId="27" xfId="4" applyNumberFormat="1" applyFont="1" applyFill="1" applyBorder="1"/>
    <xf numFmtId="165" fontId="2" fillId="3" borderId="26" xfId="4" applyNumberFormat="1" applyFont="1" applyFill="1" applyBorder="1" applyProtection="1">
      <protection locked="0"/>
    </xf>
    <xf numFmtId="165" fontId="1" fillId="4" borderId="0" xfId="4" applyNumberFormat="1" applyFont="1" applyFill="1" applyBorder="1"/>
    <xf numFmtId="165" fontId="2" fillId="0" borderId="0" xfId="4" applyNumberFormat="1" applyFont="1" applyBorder="1" applyProtection="1">
      <protection locked="0"/>
    </xf>
    <xf numFmtId="165" fontId="2" fillId="3" borderId="0" xfId="4" applyNumberFormat="1" applyFont="1" applyFill="1" applyBorder="1"/>
    <xf numFmtId="165" fontId="2" fillId="3" borderId="0" xfId="4" applyNumberFormat="1" applyFont="1" applyFill="1" applyBorder="1" applyProtection="1">
      <protection locked="0"/>
    </xf>
    <xf numFmtId="165" fontId="2" fillId="6" borderId="0" xfId="4" applyNumberFormat="1" applyFont="1" applyFill="1" applyBorder="1"/>
    <xf numFmtId="165" fontId="0" fillId="0" borderId="0" xfId="4" applyNumberFormat="1" applyFont="1" applyFill="1" applyBorder="1" applyProtection="1">
      <protection locked="0"/>
    </xf>
    <xf numFmtId="165" fontId="0" fillId="0" borderId="0" xfId="0" applyNumberFormat="1"/>
    <xf numFmtId="166" fontId="2" fillId="0" borderId="0" xfId="13" applyNumberFormat="1" applyFont="1" applyFill="1" applyBorder="1" applyAlignment="1">
      <alignment horizontal="center"/>
    </xf>
    <xf numFmtId="165" fontId="2" fillId="0" borderId="9" xfId="4" applyNumberFormat="1" applyFont="1" applyFill="1" applyBorder="1" applyProtection="1">
      <protection locked="0"/>
    </xf>
    <xf numFmtId="165" fontId="0" fillId="0" borderId="0" xfId="4" applyNumberFormat="1" applyFont="1" applyFill="1" applyProtection="1">
      <protection locked="0"/>
    </xf>
    <xf numFmtId="165" fontId="2" fillId="6" borderId="0" xfId="0" applyNumberFormat="1" applyFont="1" applyFill="1"/>
    <xf numFmtId="44" fontId="6" fillId="5" borderId="28" xfId="4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165" fontId="0" fillId="0" borderId="15" xfId="4" applyNumberFormat="1" applyFont="1" applyBorder="1"/>
    <xf numFmtId="165" fontId="2" fillId="3" borderId="13" xfId="4" applyNumberFormat="1" applyFont="1" applyFill="1" applyBorder="1" applyProtection="1">
      <protection locked="0"/>
    </xf>
    <xf numFmtId="165" fontId="2" fillId="3" borderId="16" xfId="4" applyNumberFormat="1" applyFont="1" applyFill="1" applyBorder="1"/>
    <xf numFmtId="0" fontId="2" fillId="7" borderId="1" xfId="13" applyNumberFormat="1" applyFont="1" applyFill="1" applyBorder="1" applyAlignment="1">
      <alignment horizontal="center"/>
    </xf>
    <xf numFmtId="1" fontId="2" fillId="5" borderId="12" xfId="0" applyNumberFormat="1" applyFont="1" applyFill="1" applyBorder="1" applyProtection="1">
      <protection locked="0"/>
    </xf>
    <xf numFmtId="1" fontId="1" fillId="5" borderId="12" xfId="0" applyNumberFormat="1" applyFont="1" applyFill="1" applyBorder="1" applyProtection="1">
      <protection locked="0"/>
    </xf>
    <xf numFmtId="1" fontId="2" fillId="5" borderId="29" xfId="0" applyNumberFormat="1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165" fontId="2" fillId="5" borderId="10" xfId="4" applyNumberFormat="1" applyFont="1" applyFill="1" applyBorder="1" applyAlignment="1" applyProtection="1">
      <alignment horizontal="center"/>
      <protection locked="0"/>
    </xf>
    <xf numFmtId="165" fontId="0" fillId="5" borderId="24" xfId="4" applyNumberFormat="1" applyFont="1" applyFill="1" applyBorder="1" applyProtection="1">
      <protection locked="0"/>
    </xf>
    <xf numFmtId="165" fontId="0" fillId="5" borderId="21" xfId="4" applyNumberFormat="1" applyFont="1" applyFill="1" applyBorder="1" applyProtection="1">
      <protection locked="0"/>
    </xf>
    <xf numFmtId="165" fontId="0" fillId="5" borderId="23" xfId="4" applyNumberFormat="1" applyFont="1" applyFill="1" applyBorder="1" applyProtection="1">
      <protection locked="0"/>
    </xf>
    <xf numFmtId="165" fontId="0" fillId="0" borderId="2" xfId="4" applyNumberFormat="1" applyFont="1" applyBorder="1"/>
    <xf numFmtId="9" fontId="2" fillId="7" borderId="13" xfId="14" applyFont="1" applyFill="1" applyBorder="1" applyAlignment="1">
      <alignment horizontal="center"/>
    </xf>
    <xf numFmtId="9" fontId="2" fillId="7" borderId="15" xfId="14" applyFont="1" applyFill="1" applyBorder="1" applyAlignment="1">
      <alignment horizontal="center"/>
    </xf>
    <xf numFmtId="165" fontId="2" fillId="5" borderId="25" xfId="4" applyNumberFormat="1" applyFont="1" applyFill="1" applyBorder="1" applyAlignment="1" applyProtection="1">
      <alignment horizontal="center"/>
      <protection locked="0"/>
    </xf>
    <xf numFmtId="9" fontId="2" fillId="7" borderId="21" xfId="14" applyFont="1" applyFill="1" applyBorder="1" applyAlignment="1">
      <alignment horizontal="center"/>
    </xf>
    <xf numFmtId="9" fontId="2" fillId="7" borderId="23" xfId="14" applyFont="1" applyFill="1" applyBorder="1" applyAlignment="1">
      <alignment horizontal="center"/>
    </xf>
    <xf numFmtId="9" fontId="2" fillId="7" borderId="3" xfId="14" applyFont="1" applyFill="1" applyBorder="1" applyAlignment="1">
      <alignment horizontal="center"/>
    </xf>
    <xf numFmtId="9" fontId="2" fillId="7" borderId="16" xfId="14" applyFont="1" applyFill="1" applyBorder="1" applyAlignment="1">
      <alignment horizontal="center"/>
    </xf>
    <xf numFmtId="0" fontId="2" fillId="8" borderId="0" xfId="0" applyFont="1" applyFill="1" applyProtection="1">
      <protection locked="0"/>
    </xf>
    <xf numFmtId="165" fontId="2" fillId="8" borderId="23" xfId="4" applyNumberFormat="1" applyFont="1" applyFill="1" applyBorder="1" applyProtection="1">
      <protection locked="0"/>
    </xf>
    <xf numFmtId="165" fontId="2" fillId="8" borderId="0" xfId="4" applyNumberFormat="1" applyFont="1" applyFill="1" applyBorder="1" applyProtection="1">
      <protection locked="0"/>
    </xf>
    <xf numFmtId="165" fontId="2" fillId="8" borderId="15" xfId="4" applyNumberFormat="1" applyFont="1" applyFill="1" applyBorder="1" applyProtection="1">
      <protection locked="0"/>
    </xf>
    <xf numFmtId="165" fontId="2" fillId="8" borderId="4" xfId="4" applyNumberFormat="1" applyFont="1" applyFill="1" applyBorder="1" applyProtection="1">
      <protection locked="0"/>
    </xf>
    <xf numFmtId="165" fontId="2" fillId="8" borderId="5" xfId="4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</cellXfs>
  <cellStyles count="15">
    <cellStyle name="Comma" xfId="13" builtinId="3"/>
    <cellStyle name="Comma 2" xfId="1" xr:uid="{D10E8F56-F500-4049-ACC4-419D5A913240}"/>
    <cellStyle name="Comma 2 2" xfId="2" xr:uid="{C665A896-8EA6-4978-A02E-9C685EC72C38}"/>
    <cellStyle name="Comma 3" xfId="3" xr:uid="{E03F50E2-2467-4E33-B59A-724F1DBA44A8}"/>
    <cellStyle name="Currency" xfId="4" builtinId="4"/>
    <cellStyle name="Currency 2" xfId="5" xr:uid="{8F136CDE-0EB1-4F2B-A4BC-4075BC2E4380}"/>
    <cellStyle name="Currency 2 2" xfId="6" xr:uid="{56B97E8C-306C-474E-BAA5-F4C61C60ABC9}"/>
    <cellStyle name="Currency 3" xfId="7" xr:uid="{03594F8F-87C7-4EA3-BE07-312CA0ED0CB7}"/>
    <cellStyle name="Normal" xfId="0" builtinId="0"/>
    <cellStyle name="Normal 2" xfId="8" xr:uid="{9FC976C9-CDA3-4342-B3C8-7600A24637AA}"/>
    <cellStyle name="Normal 3" xfId="9" xr:uid="{3B8905D8-0EA5-47A0-A5C5-0DD66EA7EBEA}"/>
    <cellStyle name="Percent" xfId="14" builtinId="5"/>
    <cellStyle name="Percent 2" xfId="10" xr:uid="{DB3B7B44-5A9C-47C5-BB9F-261B731796DF}"/>
    <cellStyle name="Percent 2 2" xfId="11" xr:uid="{F9B31B1E-0AE4-484D-ADB5-9AF4633A6CE3}"/>
    <cellStyle name="Percent 3" xfId="12" xr:uid="{48EC017B-5FAF-430D-A85E-6D64050AAB0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8E08C"/>
      <color rgb="FFA7D97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2BC5-629E-41EF-A1A6-D8842F8FBB32}">
  <dimension ref="A1:S80"/>
  <sheetViews>
    <sheetView tabSelected="1" zoomScale="130" zoomScaleNormal="130" workbookViewId="0">
      <selection activeCell="A2" sqref="A2:L2"/>
    </sheetView>
  </sheetViews>
  <sheetFormatPr defaultColWidth="8.85546875" defaultRowHeight="12.6"/>
  <cols>
    <col min="1" max="1" width="18.28515625" customWidth="1"/>
    <col min="2" max="2" width="33" customWidth="1"/>
    <col min="3" max="3" width="12.85546875" customWidth="1"/>
    <col min="4" max="4" width="14.5703125" customWidth="1"/>
    <col min="5" max="5" width="2.28515625" customWidth="1"/>
    <col min="6" max="6" width="14.140625" customWidth="1"/>
    <col min="7" max="7" width="2.42578125" customWidth="1"/>
    <col min="8" max="8" width="15" customWidth="1"/>
    <col min="9" max="9" width="2.140625" customWidth="1"/>
    <col min="10" max="10" width="14.85546875" customWidth="1"/>
    <col min="11" max="11" width="2" customWidth="1"/>
    <col min="12" max="12" width="15.85546875" customWidth="1"/>
    <col min="15" max="15" width="28.42578125" customWidth="1"/>
    <col min="16" max="16" width="12.28515625" bestFit="1" customWidth="1"/>
    <col min="17" max="17" width="12" customWidth="1"/>
    <col min="18" max="18" width="12.85546875" customWidth="1"/>
    <col min="19" max="19" width="12" customWidth="1"/>
  </cols>
  <sheetData>
    <row r="1" spans="1:19" s="21" customFormat="1" ht="18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9" s="21" customFormat="1" ht="15" customHeight="1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9" s="21" customFormat="1" ht="15" customHeight="1" thickBot="1">
      <c r="A3" s="22" t="s">
        <v>2</v>
      </c>
      <c r="B3" s="22"/>
      <c r="C3" s="22"/>
      <c r="D3" s="22"/>
      <c r="E3" s="22"/>
      <c r="F3" s="22" t="s">
        <v>3</v>
      </c>
      <c r="G3" s="22"/>
      <c r="H3" s="22"/>
      <c r="I3" s="22"/>
      <c r="J3" s="22"/>
      <c r="K3" s="22"/>
      <c r="L3" s="22"/>
      <c r="O3" s="23"/>
    </row>
    <row r="4" spans="1:19" s="21" customFormat="1" ht="15" customHeight="1" thickBot="1">
      <c r="A4" s="178" t="s">
        <v>4</v>
      </c>
      <c r="B4" s="179"/>
      <c r="C4" s="63">
        <v>8600</v>
      </c>
      <c r="D4" s="22"/>
      <c r="E4" s="22"/>
      <c r="F4" s="22" t="s">
        <v>5</v>
      </c>
      <c r="G4" s="22"/>
      <c r="H4" s="22"/>
      <c r="I4" s="22"/>
      <c r="J4" s="22"/>
      <c r="K4" s="22"/>
      <c r="L4" s="22"/>
      <c r="P4" s="23"/>
      <c r="Q4" s="23"/>
    </row>
    <row r="5" spans="1:19" s="21" customFormat="1" ht="14.45" thickBot="1">
      <c r="A5" s="180" t="s">
        <v>6</v>
      </c>
      <c r="B5" s="181"/>
      <c r="C5" s="145">
        <v>6500</v>
      </c>
      <c r="D5" s="24" t="s">
        <v>7</v>
      </c>
      <c r="F5" s="24" t="s">
        <v>8</v>
      </c>
      <c r="H5" s="24" t="s">
        <v>9</v>
      </c>
      <c r="J5" s="24" t="s">
        <v>10</v>
      </c>
      <c r="L5" s="24" t="s">
        <v>11</v>
      </c>
      <c r="P5" s="23"/>
      <c r="Q5" s="23"/>
    </row>
    <row r="6" spans="1:19" s="21" customFormat="1" ht="13.5" thickBot="1">
      <c r="A6" s="175" t="s">
        <v>12</v>
      </c>
      <c r="B6" s="176"/>
      <c r="C6" s="26"/>
      <c r="D6" s="27">
        <f>$C$4+$C$5</f>
        <v>15100</v>
      </c>
      <c r="E6" s="135"/>
      <c r="F6" s="113">
        <f>$C$4+$C$5</f>
        <v>15100</v>
      </c>
      <c r="G6" s="31"/>
      <c r="H6" s="27">
        <f>$C$4+$C$5</f>
        <v>15100</v>
      </c>
      <c r="I6" s="135"/>
      <c r="J6" s="27">
        <f>$C$4+$C$5</f>
        <v>15100</v>
      </c>
      <c r="K6" s="135"/>
      <c r="L6" s="27">
        <f>$C$4+$C$5</f>
        <v>15100</v>
      </c>
      <c r="P6" s="23"/>
      <c r="Q6" s="23"/>
    </row>
    <row r="7" spans="1:19" s="21" customFormat="1" ht="12.95">
      <c r="A7" s="28" t="s">
        <v>13</v>
      </c>
      <c r="B7" s="29" t="s">
        <v>14</v>
      </c>
      <c r="C7" s="30"/>
      <c r="D7" s="109">
        <v>30</v>
      </c>
      <c r="E7" s="110"/>
      <c r="F7" s="114">
        <v>30</v>
      </c>
      <c r="G7" s="110"/>
      <c r="H7" s="114"/>
      <c r="I7" s="110"/>
      <c r="J7" s="153"/>
      <c r="K7" s="110"/>
      <c r="L7" s="64"/>
      <c r="P7" s="31"/>
      <c r="Q7" s="32"/>
      <c r="R7" s="33"/>
      <c r="S7" s="34"/>
    </row>
    <row r="8" spans="1:19" s="38" customFormat="1" ht="12.95">
      <c r="A8" s="35"/>
      <c r="B8" s="36" t="s">
        <v>15</v>
      </c>
      <c r="C8" s="37"/>
      <c r="D8" s="90">
        <v>3</v>
      </c>
      <c r="E8" s="111"/>
      <c r="F8" s="115">
        <v>3</v>
      </c>
      <c r="G8" s="111"/>
      <c r="H8" s="115"/>
      <c r="I8" s="111"/>
      <c r="J8" s="152"/>
      <c r="K8" s="111"/>
      <c r="L8" s="115"/>
      <c r="M8" s="41"/>
      <c r="N8" s="41"/>
      <c r="O8" s="21"/>
      <c r="P8" s="31"/>
      <c r="Q8" s="32"/>
      <c r="R8" s="33"/>
      <c r="S8" s="34"/>
    </row>
    <row r="9" spans="1:19" s="38" customFormat="1">
      <c r="A9" s="35"/>
      <c r="B9" s="36" t="s">
        <v>16</v>
      </c>
      <c r="C9" s="37"/>
      <c r="D9" s="90">
        <v>15</v>
      </c>
      <c r="E9" s="111"/>
      <c r="F9" s="115">
        <v>15</v>
      </c>
      <c r="G9" s="111"/>
      <c r="H9" s="115"/>
      <c r="I9" s="111"/>
      <c r="J9" s="152"/>
      <c r="K9" s="111"/>
      <c r="L9" s="115"/>
      <c r="M9" s="41"/>
      <c r="N9" s="41"/>
      <c r="O9" s="21"/>
      <c r="P9" s="21"/>
      <c r="Q9" s="41"/>
      <c r="R9" s="21"/>
      <c r="S9" s="41"/>
    </row>
    <row r="10" spans="1:19" s="23" customFormat="1" ht="12.95">
      <c r="A10" s="39" t="s">
        <v>17</v>
      </c>
      <c r="B10" s="29" t="s">
        <v>14</v>
      </c>
      <c r="C10" s="29"/>
      <c r="D10" s="89"/>
      <c r="E10" s="110"/>
      <c r="F10" s="116">
        <v>30</v>
      </c>
      <c r="G10" s="110"/>
      <c r="H10" s="116">
        <v>30</v>
      </c>
      <c r="I10" s="110"/>
      <c r="J10" s="151"/>
      <c r="K10" s="110"/>
      <c r="L10" s="116"/>
      <c r="O10" s="21"/>
      <c r="P10" s="21"/>
    </row>
    <row r="11" spans="1:19" s="38" customFormat="1" ht="12.95">
      <c r="A11" s="40"/>
      <c r="B11" s="36" t="s">
        <v>15</v>
      </c>
      <c r="C11" s="23"/>
      <c r="D11" s="89"/>
      <c r="E11" s="110"/>
      <c r="F11" s="116">
        <v>3</v>
      </c>
      <c r="G11" s="110"/>
      <c r="H11" s="116">
        <v>3</v>
      </c>
      <c r="I11" s="110"/>
      <c r="J11" s="151"/>
      <c r="K11" s="110"/>
      <c r="L11" s="116"/>
      <c r="M11" s="41"/>
      <c r="N11" s="41"/>
      <c r="O11" s="21"/>
      <c r="P11" s="23"/>
      <c r="Q11" s="21"/>
      <c r="R11" s="41"/>
      <c r="S11" s="41"/>
    </row>
    <row r="12" spans="1:19" s="23" customFormat="1" ht="12.95">
      <c r="A12" s="35"/>
      <c r="B12" s="36" t="s">
        <v>18</v>
      </c>
      <c r="C12" s="41"/>
      <c r="D12" s="90"/>
      <c r="E12" s="111"/>
      <c r="F12" s="115">
        <v>15</v>
      </c>
      <c r="G12" s="111"/>
      <c r="H12" s="115">
        <v>15</v>
      </c>
      <c r="I12" s="111"/>
      <c r="J12" s="152"/>
      <c r="K12" s="111"/>
      <c r="L12" s="115"/>
      <c r="O12" s="21"/>
      <c r="P12" s="21"/>
      <c r="Q12" s="21"/>
    </row>
    <row r="13" spans="1:19" s="38" customFormat="1" ht="12.95">
      <c r="A13" s="39" t="s">
        <v>19</v>
      </c>
      <c r="B13" s="29" t="s">
        <v>14</v>
      </c>
      <c r="C13" s="29"/>
      <c r="D13" s="89"/>
      <c r="E13" s="110"/>
      <c r="F13" s="116"/>
      <c r="G13" s="110"/>
      <c r="H13" s="116">
        <v>30</v>
      </c>
      <c r="I13" s="110"/>
      <c r="J13" s="151">
        <v>30</v>
      </c>
      <c r="K13" s="110"/>
      <c r="L13" s="116"/>
      <c r="M13" s="41"/>
      <c r="N13" s="41"/>
      <c r="O13" s="21"/>
      <c r="P13" s="21"/>
      <c r="Q13" s="21"/>
      <c r="R13" s="41"/>
      <c r="S13" s="41"/>
    </row>
    <row r="14" spans="1:19" s="23" customFormat="1" ht="12.95">
      <c r="A14" s="40"/>
      <c r="B14" s="36" t="s">
        <v>15</v>
      </c>
      <c r="D14" s="89"/>
      <c r="E14" s="110"/>
      <c r="F14" s="116"/>
      <c r="G14" s="110"/>
      <c r="H14" s="116">
        <v>3</v>
      </c>
      <c r="I14" s="110"/>
      <c r="J14" s="151">
        <v>3</v>
      </c>
      <c r="K14" s="110"/>
      <c r="L14" s="116"/>
    </row>
    <row r="15" spans="1:19" s="38" customFormat="1">
      <c r="A15" s="35"/>
      <c r="B15" s="36" t="s">
        <v>20</v>
      </c>
      <c r="C15" s="41"/>
      <c r="D15" s="90"/>
      <c r="E15" s="111"/>
      <c r="F15" s="115"/>
      <c r="G15" s="111"/>
      <c r="H15" s="115">
        <v>15</v>
      </c>
      <c r="I15" s="111"/>
      <c r="J15" s="152">
        <v>15</v>
      </c>
      <c r="K15" s="111"/>
      <c r="L15" s="115"/>
      <c r="M15" s="41"/>
      <c r="N15" s="41"/>
      <c r="O15" s="41"/>
      <c r="P15" s="21"/>
      <c r="Q15" s="21"/>
      <c r="R15" s="41"/>
      <c r="S15" s="41"/>
    </row>
    <row r="16" spans="1:19" s="23" customFormat="1" ht="12.95">
      <c r="A16" s="39" t="s">
        <v>21</v>
      </c>
      <c r="B16" s="29" t="s">
        <v>22</v>
      </c>
      <c r="C16" s="29"/>
      <c r="D16" s="89"/>
      <c r="E16" s="110"/>
      <c r="F16" s="116"/>
      <c r="G16" s="110"/>
      <c r="H16" s="116"/>
      <c r="I16" s="110"/>
      <c r="J16" s="151">
        <v>30</v>
      </c>
      <c r="K16" s="110"/>
      <c r="L16" s="116">
        <v>30</v>
      </c>
      <c r="O16" s="21"/>
      <c r="P16" s="42"/>
    </row>
    <row r="17" spans="1:16" s="38" customFormat="1" ht="12.95">
      <c r="A17" s="40"/>
      <c r="B17" s="36" t="s">
        <v>15</v>
      </c>
      <c r="C17" s="23"/>
      <c r="D17" s="89"/>
      <c r="E17" s="110"/>
      <c r="F17" s="116"/>
      <c r="G17" s="110"/>
      <c r="H17" s="116"/>
      <c r="I17" s="110"/>
      <c r="J17" s="151">
        <v>3</v>
      </c>
      <c r="K17" s="110"/>
      <c r="L17" s="116">
        <v>3</v>
      </c>
      <c r="M17" s="41"/>
      <c r="N17" s="41"/>
      <c r="O17" s="21"/>
      <c r="P17" s="42"/>
    </row>
    <row r="18" spans="1:16" s="23" customFormat="1" ht="12.95">
      <c r="A18" s="35"/>
      <c r="B18" s="36" t="s">
        <v>20</v>
      </c>
      <c r="C18" s="41"/>
      <c r="D18" s="90"/>
      <c r="E18" s="111"/>
      <c r="F18" s="115"/>
      <c r="G18" s="111"/>
      <c r="H18" s="115"/>
      <c r="I18" s="111"/>
      <c r="J18" s="152">
        <v>15</v>
      </c>
      <c r="K18" s="111"/>
      <c r="L18" s="115">
        <v>15</v>
      </c>
    </row>
    <row r="19" spans="1:16" s="21" customFormat="1" ht="12.95">
      <c r="A19" s="39" t="s">
        <v>23</v>
      </c>
      <c r="B19" s="29" t="s">
        <v>22</v>
      </c>
      <c r="C19" s="29"/>
      <c r="D19" s="89"/>
      <c r="E19" s="110"/>
      <c r="F19" s="116"/>
      <c r="G19" s="110"/>
      <c r="H19" s="116"/>
      <c r="I19" s="110"/>
      <c r="J19" s="151"/>
      <c r="K19" s="110"/>
      <c r="L19" s="116">
        <v>30</v>
      </c>
    </row>
    <row r="20" spans="1:16" s="21" customFormat="1" ht="12.95">
      <c r="A20" s="40"/>
      <c r="B20" s="36" t="s">
        <v>15</v>
      </c>
      <c r="C20" s="23"/>
      <c r="D20" s="89"/>
      <c r="E20" s="110"/>
      <c r="F20" s="116"/>
      <c r="G20" s="110"/>
      <c r="H20" s="116"/>
      <c r="I20" s="110"/>
      <c r="J20" s="151"/>
      <c r="K20" s="110"/>
      <c r="L20" s="116">
        <v>3</v>
      </c>
    </row>
    <row r="21" spans="1:16" s="21" customFormat="1" ht="12.95" thickBot="1">
      <c r="A21" s="35"/>
      <c r="B21" s="36" t="s">
        <v>20</v>
      </c>
      <c r="C21" s="41"/>
      <c r="D21" s="90"/>
      <c r="E21" s="111"/>
      <c r="F21" s="115"/>
      <c r="G21" s="111"/>
      <c r="H21" s="115"/>
      <c r="I21" s="111"/>
      <c r="J21" s="152"/>
      <c r="K21" s="111"/>
      <c r="L21" s="115">
        <v>15</v>
      </c>
    </row>
    <row r="22" spans="1:16" ht="12.95">
      <c r="A22" s="25" t="s">
        <v>24</v>
      </c>
      <c r="B22" s="43" t="s">
        <v>25</v>
      </c>
      <c r="C22" s="43"/>
      <c r="D22" s="91">
        <f>((+D7*D8*D9)/30)+((D10*D11*D12)/30)+((D13*D14*D15)/30)+((D16*D17*D18)/30)+((D19*D20*D21)/30)</f>
        <v>45</v>
      </c>
      <c r="E22" s="20"/>
      <c r="F22" s="117">
        <f>((+F7*F8*F9)/30)+((F10*F11*F12)/30)+((F13*F14*F15)/30)+((F16*F17*F18)/30)+((F19*F20*F21)/30)</f>
        <v>90</v>
      </c>
      <c r="G22" s="141"/>
      <c r="H22" s="117">
        <f>((+H7*H8*H9)/30)+((H10*H11*H12)/30)+((H13*H14*H15)/30)+((H16*H17*H18)/30)+((H19*H20*H21)/30)</f>
        <v>90</v>
      </c>
      <c r="I22" s="20"/>
      <c r="J22" s="150">
        <f>((+J7*J8*J9)/30)+((J10*J11*J12)/30)+((J13*J14*J15)/30)+((J16*J17*J18)/30)+((J19*J20*J21)/30)</f>
        <v>90</v>
      </c>
      <c r="K22" s="20"/>
      <c r="L22" s="117">
        <f>((+L7*L8*L9)/30)+((L10*L11*L12)/30)+((L13*L14*L15)/30)+((L16*L17*L18)/30)+((L19*L20*L21)/30)</f>
        <v>90</v>
      </c>
    </row>
    <row r="23" spans="1:16" ht="13.5" thickBot="1">
      <c r="A23" s="44" t="s">
        <v>26</v>
      </c>
      <c r="B23" s="44" t="s">
        <v>27</v>
      </c>
      <c r="C23" s="44"/>
      <c r="D23" s="92">
        <f>((+D9*D8)+(D12*D11)+(D14*D15)+(D17*D18)+(D20*D21))</f>
        <v>45</v>
      </c>
      <c r="E23" s="10"/>
      <c r="F23" s="77">
        <f>((+F9*F8)+(F12*F11)+(F14*F15)+(F17*F18)+(F20*F21))</f>
        <v>90</v>
      </c>
      <c r="G23" s="10"/>
      <c r="H23" s="77">
        <f>((+H9*H8)+(H12*H11)+(H14*H15)+(H17*H18)+(H20*H21))</f>
        <v>90</v>
      </c>
      <c r="I23" s="10"/>
      <c r="J23" s="79">
        <f>((+J9*J8)+(J12*J11)+(J14*J15)+(J17*J18)+(J20*J21))</f>
        <v>90</v>
      </c>
      <c r="K23" s="10"/>
      <c r="L23" s="77">
        <f>((+L9*L8)+(L12*L11)+(L14*L15)+(L17*L18)+(L20*L21))</f>
        <v>90</v>
      </c>
    </row>
    <row r="24" spans="1:16" ht="12.95">
      <c r="A24" s="21"/>
      <c r="B24" s="21" t="s">
        <v>28</v>
      </c>
      <c r="C24" s="21"/>
      <c r="D24" s="93">
        <v>40</v>
      </c>
      <c r="E24" s="56"/>
      <c r="F24" s="118">
        <v>40</v>
      </c>
      <c r="G24" s="56"/>
      <c r="H24" s="118">
        <v>40</v>
      </c>
      <c r="I24" s="57"/>
      <c r="J24" s="65">
        <v>40</v>
      </c>
      <c r="K24" s="56"/>
      <c r="L24" s="154">
        <v>40</v>
      </c>
    </row>
    <row r="25" spans="1:16" ht="12.95">
      <c r="A25" s="21"/>
      <c r="B25" s="45" t="s">
        <v>29</v>
      </c>
      <c r="C25" s="21"/>
      <c r="D25" s="94">
        <f>+D24/24</f>
        <v>1.6666666666666667</v>
      </c>
      <c r="E25" s="10"/>
      <c r="F25" s="76">
        <f>+F24/24</f>
        <v>1.6666666666666667</v>
      </c>
      <c r="G25" s="10"/>
      <c r="H25" s="76">
        <f>+H24/24</f>
        <v>1.6666666666666667</v>
      </c>
      <c r="I25" s="11"/>
      <c r="J25" s="76">
        <f>+J24/24</f>
        <v>1.6666666666666667</v>
      </c>
      <c r="K25" s="10"/>
      <c r="L25" s="76">
        <f>+L24/24</f>
        <v>1.6666666666666667</v>
      </c>
    </row>
    <row r="26" spans="1:16" ht="12.95">
      <c r="A26" s="21"/>
      <c r="B26" s="21" t="s">
        <v>30</v>
      </c>
      <c r="C26" s="21"/>
      <c r="D26" s="95">
        <f>IF((D22-D24)&lt;=0,0,(D22-D24))</f>
        <v>5</v>
      </c>
      <c r="E26" s="10"/>
      <c r="F26" s="77">
        <f>IF((F22-F24)&lt;=0,0,(F22-F24))</f>
        <v>50</v>
      </c>
      <c r="G26" s="10"/>
      <c r="H26" s="77">
        <f>IF((H22-H24)&lt;=0,0,(H22-H24))</f>
        <v>50</v>
      </c>
      <c r="I26" s="11"/>
      <c r="J26" s="77">
        <f>IF((J22-J24)&lt;=0,0,(J22-J24))</f>
        <v>50</v>
      </c>
      <c r="K26" s="10"/>
      <c r="L26" s="77">
        <f>IF((L22-L24)&lt;=0,0,(L22-L24))</f>
        <v>50</v>
      </c>
    </row>
    <row r="27" spans="1:16" ht="12.95">
      <c r="A27" s="21"/>
      <c r="B27" s="45" t="s">
        <v>31</v>
      </c>
      <c r="C27" s="21"/>
      <c r="D27" s="94">
        <f>+D26/30</f>
        <v>0.16666666666666666</v>
      </c>
      <c r="E27" s="10"/>
      <c r="F27" s="76">
        <f>+F26/30</f>
        <v>1.6666666666666667</v>
      </c>
      <c r="G27" s="10"/>
      <c r="H27" s="76">
        <f>+H26/30</f>
        <v>1.6666666666666667</v>
      </c>
      <c r="I27" s="11"/>
      <c r="J27" s="76">
        <f>+J26/30</f>
        <v>1.6666666666666667</v>
      </c>
      <c r="K27" s="10"/>
      <c r="L27" s="76">
        <f>+L26/30</f>
        <v>1.6666666666666667</v>
      </c>
    </row>
    <row r="28" spans="1:16" ht="12.95">
      <c r="A28" s="21"/>
      <c r="B28" s="21" t="s">
        <v>32</v>
      </c>
      <c r="C28" s="21"/>
      <c r="D28" s="96">
        <v>125000</v>
      </c>
      <c r="E28" s="56"/>
      <c r="F28" s="66">
        <v>125000</v>
      </c>
      <c r="G28" s="56"/>
      <c r="H28" s="66">
        <v>125000</v>
      </c>
      <c r="I28" s="57"/>
      <c r="J28" s="66">
        <v>125000</v>
      </c>
      <c r="K28" s="56"/>
      <c r="L28" s="66">
        <v>125000</v>
      </c>
    </row>
    <row r="29" spans="1:16" ht="13.5" thickBot="1">
      <c r="A29" s="21"/>
      <c r="B29" s="21" t="s">
        <v>33</v>
      </c>
      <c r="C29" s="21"/>
      <c r="D29" s="162">
        <v>80000</v>
      </c>
      <c r="E29" s="56"/>
      <c r="F29" s="155">
        <v>80000</v>
      </c>
      <c r="G29" s="56"/>
      <c r="H29" s="155">
        <v>80000</v>
      </c>
      <c r="I29" s="57"/>
      <c r="J29" s="67">
        <v>80000</v>
      </c>
      <c r="K29" s="56"/>
      <c r="L29" s="155">
        <v>80000</v>
      </c>
    </row>
    <row r="30" spans="1:16" ht="12.95">
      <c r="A30" s="21"/>
      <c r="B30" s="46" t="s">
        <v>34</v>
      </c>
      <c r="C30" s="88">
        <v>0.55000000000000004</v>
      </c>
      <c r="D30" s="163">
        <f>$C$30</f>
        <v>0.55000000000000004</v>
      </c>
      <c r="E30" s="10"/>
      <c r="F30" s="160">
        <f>$C$30</f>
        <v>0.55000000000000004</v>
      </c>
      <c r="G30" s="10"/>
      <c r="H30" s="160">
        <f>$C$30</f>
        <v>0.55000000000000004</v>
      </c>
      <c r="I30" s="11"/>
      <c r="J30" s="165">
        <f>$C$30</f>
        <v>0.55000000000000004</v>
      </c>
      <c r="K30" s="10"/>
      <c r="L30" s="160">
        <f>$C$30</f>
        <v>0.55000000000000004</v>
      </c>
    </row>
    <row r="31" spans="1:16" ht="12.95">
      <c r="A31" s="21"/>
      <c r="B31" s="46" t="s">
        <v>35</v>
      </c>
      <c r="C31" s="88">
        <v>0.55000000000000004</v>
      </c>
      <c r="D31" s="97">
        <f>$C$30</f>
        <v>0.55000000000000004</v>
      </c>
      <c r="E31" s="10"/>
      <c r="F31" s="119">
        <f>$C$30</f>
        <v>0.55000000000000004</v>
      </c>
      <c r="G31" s="10"/>
      <c r="H31" s="119">
        <f>$C$30</f>
        <v>0.55000000000000004</v>
      </c>
      <c r="I31" s="11"/>
      <c r="J31" s="78">
        <f>$C$30</f>
        <v>0.55000000000000004</v>
      </c>
      <c r="K31" s="10"/>
      <c r="L31" s="119">
        <f>$C$30</f>
        <v>0.55000000000000004</v>
      </c>
    </row>
    <row r="32" spans="1:16" ht="12.95">
      <c r="A32" s="21"/>
      <c r="B32" s="46" t="s">
        <v>36</v>
      </c>
      <c r="C32" s="88">
        <v>0.55000000000000004</v>
      </c>
      <c r="D32" s="97">
        <f>$C$32</f>
        <v>0.55000000000000004</v>
      </c>
      <c r="E32" s="10"/>
      <c r="F32" s="119">
        <f>$C$32</f>
        <v>0.55000000000000004</v>
      </c>
      <c r="G32" s="10"/>
      <c r="H32" s="119">
        <f>$C$32</f>
        <v>0.55000000000000004</v>
      </c>
      <c r="I32" s="11"/>
      <c r="J32" s="78">
        <f>$C$32</f>
        <v>0.55000000000000004</v>
      </c>
      <c r="K32" s="10"/>
      <c r="L32" s="119">
        <f>$C$32</f>
        <v>0.55000000000000004</v>
      </c>
    </row>
    <row r="33" spans="1:12" ht="13.5" thickBot="1">
      <c r="A33" s="21"/>
      <c r="B33" s="46" t="s">
        <v>37</v>
      </c>
      <c r="C33" s="131">
        <v>0.55000000000000004</v>
      </c>
      <c r="D33" s="164">
        <f>$C$33</f>
        <v>0.55000000000000004</v>
      </c>
      <c r="E33" s="10"/>
      <c r="F33" s="161">
        <f>$C$33</f>
        <v>0.55000000000000004</v>
      </c>
      <c r="G33" s="10"/>
      <c r="H33" s="161">
        <f>$C$33</f>
        <v>0.55000000000000004</v>
      </c>
      <c r="I33" s="11"/>
      <c r="J33" s="166">
        <f>$C$33</f>
        <v>0.55000000000000004</v>
      </c>
      <c r="K33" s="10"/>
      <c r="L33" s="161">
        <f>$C$33</f>
        <v>0.55000000000000004</v>
      </c>
    </row>
    <row r="34" spans="1:12" ht="12.95">
      <c r="A34" s="23" t="s">
        <v>38</v>
      </c>
      <c r="B34" s="23"/>
      <c r="C34" s="23"/>
      <c r="D34" s="5"/>
      <c r="E34" s="112"/>
      <c r="F34" s="5"/>
      <c r="G34" s="112"/>
      <c r="H34" s="159"/>
      <c r="I34" s="4"/>
      <c r="J34" s="5"/>
      <c r="K34" s="4"/>
      <c r="L34" s="146"/>
    </row>
    <row r="35" spans="1:12">
      <c r="A35" s="21"/>
      <c r="B35" s="21" t="s">
        <v>39</v>
      </c>
      <c r="C35" s="21"/>
      <c r="D35" s="132">
        <f>+D22*D6</f>
        <v>679500</v>
      </c>
      <c r="E35" s="112"/>
      <c r="F35" s="121">
        <f>+F22*F6</f>
        <v>1359000</v>
      </c>
      <c r="G35" s="7"/>
      <c r="H35" s="121">
        <f>+H22*H6</f>
        <v>1359000</v>
      </c>
      <c r="I35" s="2"/>
      <c r="J35" s="82">
        <f>+J22*J6</f>
        <v>1359000</v>
      </c>
      <c r="K35" s="2"/>
      <c r="L35" s="121">
        <f>+L22*L6</f>
        <v>1359000</v>
      </c>
    </row>
    <row r="36" spans="1:12">
      <c r="A36" s="21"/>
      <c r="B36" s="21" t="s">
        <v>40</v>
      </c>
      <c r="C36" s="21"/>
      <c r="D36" s="100">
        <v>10</v>
      </c>
      <c r="E36" s="139"/>
      <c r="F36" s="72">
        <v>10</v>
      </c>
      <c r="G36" s="139"/>
      <c r="H36" s="72">
        <v>10</v>
      </c>
      <c r="I36" s="58"/>
      <c r="J36" s="68">
        <v>10</v>
      </c>
      <c r="K36" s="58"/>
      <c r="L36" s="72">
        <v>10</v>
      </c>
    </row>
    <row r="37" spans="1:12" ht="12.95">
      <c r="A37" s="23"/>
      <c r="B37" s="23" t="s">
        <v>41</v>
      </c>
      <c r="C37" s="23"/>
      <c r="D37" s="101">
        <f>+D35+D36</f>
        <v>679510</v>
      </c>
      <c r="E37" s="19"/>
      <c r="F37" s="122">
        <f>+F35+F36</f>
        <v>1359010</v>
      </c>
      <c r="G37" s="7"/>
      <c r="H37" s="122">
        <f>+H35+H36</f>
        <v>1359010</v>
      </c>
      <c r="I37" s="2"/>
      <c r="J37" s="80">
        <f>+J35+J36</f>
        <v>1359010</v>
      </c>
      <c r="K37" s="2"/>
      <c r="L37" s="122">
        <f>+L35+L36</f>
        <v>1359010</v>
      </c>
    </row>
    <row r="38" spans="1:12">
      <c r="A38" s="21"/>
      <c r="B38" s="21"/>
      <c r="C38" s="21"/>
      <c r="D38" s="98"/>
      <c r="E38" s="112"/>
      <c r="F38" s="120"/>
      <c r="G38" s="7"/>
      <c r="H38" s="120"/>
      <c r="I38" s="2"/>
      <c r="J38" s="5"/>
      <c r="K38" s="2"/>
      <c r="L38" s="120"/>
    </row>
    <row r="39" spans="1:12" ht="12.95">
      <c r="A39" s="23" t="s">
        <v>42</v>
      </c>
      <c r="B39" s="21"/>
      <c r="C39" s="21"/>
      <c r="D39" s="98"/>
      <c r="E39" s="112"/>
      <c r="F39" s="120"/>
      <c r="G39" s="7"/>
      <c r="H39" s="120"/>
      <c r="I39" s="2"/>
      <c r="J39" s="5"/>
      <c r="K39" s="2"/>
      <c r="L39" s="120"/>
    </row>
    <row r="40" spans="1:12" ht="12.95">
      <c r="A40" s="21"/>
      <c r="B40" s="23" t="s">
        <v>43</v>
      </c>
      <c r="C40" s="23" t="s">
        <v>2</v>
      </c>
      <c r="D40" s="98"/>
      <c r="E40" s="112"/>
      <c r="F40" s="120"/>
      <c r="G40" s="7"/>
      <c r="H40" s="120"/>
      <c r="I40" s="2"/>
      <c r="J40" s="5"/>
      <c r="K40" s="2"/>
      <c r="L40" s="120"/>
    </row>
    <row r="41" spans="1:12" ht="12.95">
      <c r="A41" s="23"/>
      <c r="B41" s="21" t="s">
        <v>44</v>
      </c>
      <c r="C41" s="41"/>
      <c r="D41" s="102">
        <v>57000</v>
      </c>
      <c r="E41" s="42"/>
      <c r="F41" s="123">
        <v>57000</v>
      </c>
      <c r="G41" s="42"/>
      <c r="H41" s="123">
        <v>57000</v>
      </c>
      <c r="I41" s="42"/>
      <c r="J41" s="69">
        <v>57000</v>
      </c>
      <c r="K41" s="42"/>
      <c r="L41" s="123">
        <v>57000</v>
      </c>
    </row>
    <row r="42" spans="1:12" ht="12.95">
      <c r="A42" s="23"/>
      <c r="B42" s="21" t="s">
        <v>45</v>
      </c>
      <c r="C42" s="47" t="s">
        <v>2</v>
      </c>
      <c r="D42" s="98">
        <f>D41*D33</f>
        <v>31350.000000000004</v>
      </c>
      <c r="E42" s="112"/>
      <c r="F42" s="120">
        <f>F41*F33</f>
        <v>31350.000000000004</v>
      </c>
      <c r="G42" s="7"/>
      <c r="H42" s="120">
        <f>H41*H33</f>
        <v>31350.000000000004</v>
      </c>
      <c r="I42" s="7"/>
      <c r="J42" s="5">
        <f>J41*J33</f>
        <v>31350.000000000004</v>
      </c>
      <c r="K42" s="7"/>
      <c r="L42" s="120">
        <f>L41*L33</f>
        <v>31350.000000000004</v>
      </c>
    </row>
    <row r="43" spans="1:12" ht="12.95">
      <c r="A43" s="23"/>
      <c r="B43" s="21" t="s">
        <v>46</v>
      </c>
      <c r="C43" s="75"/>
      <c r="D43" s="103">
        <f>D28*D25</f>
        <v>208333.33333333334</v>
      </c>
      <c r="E43" s="140"/>
      <c r="F43" s="124">
        <f>F28*F25</f>
        <v>208333.33333333334</v>
      </c>
      <c r="G43" s="18"/>
      <c r="H43" s="124">
        <f>H28*H25</f>
        <v>208333.33333333334</v>
      </c>
      <c r="I43" s="18"/>
      <c r="J43" s="81">
        <f>J28*J25</f>
        <v>208333.33333333334</v>
      </c>
      <c r="K43" s="9"/>
      <c r="L43" s="124">
        <f>L28*L25</f>
        <v>208333.33333333334</v>
      </c>
    </row>
    <row r="44" spans="1:12" ht="12.95">
      <c r="A44" s="23"/>
      <c r="B44" s="21" t="s">
        <v>47</v>
      </c>
      <c r="C44" s="48" t="s">
        <v>2</v>
      </c>
      <c r="D44" s="103">
        <f>D43*D30</f>
        <v>114583.33333333334</v>
      </c>
      <c r="E44" s="140"/>
      <c r="F44" s="124">
        <f>F43*F30</f>
        <v>114583.33333333334</v>
      </c>
      <c r="G44" s="140"/>
      <c r="H44" s="124">
        <f>H43*H30</f>
        <v>114583.33333333334</v>
      </c>
      <c r="I44" s="140"/>
      <c r="J44" s="81">
        <f>J43*J30</f>
        <v>114583.33333333334</v>
      </c>
      <c r="K44" s="140"/>
      <c r="L44" s="124">
        <f>L43*L30</f>
        <v>114583.33333333334</v>
      </c>
    </row>
    <row r="45" spans="1:12" ht="12.95">
      <c r="A45" s="23"/>
      <c r="B45" s="41" t="s">
        <v>48</v>
      </c>
      <c r="C45" s="41"/>
      <c r="D45" s="103">
        <f>+D29*D27</f>
        <v>13333.333333333332</v>
      </c>
      <c r="E45" s="140"/>
      <c r="F45" s="124">
        <f>+F29*F27</f>
        <v>133333.33333333334</v>
      </c>
      <c r="G45" s="140"/>
      <c r="H45" s="124">
        <f>+H29*H27</f>
        <v>133333.33333333334</v>
      </c>
      <c r="I45" s="140"/>
      <c r="J45" s="81">
        <f>+J29*J27</f>
        <v>133333.33333333334</v>
      </c>
      <c r="K45" s="140"/>
      <c r="L45" s="124">
        <f>+L29*L27</f>
        <v>133333.33333333334</v>
      </c>
    </row>
    <row r="46" spans="1:12" ht="12.95">
      <c r="A46" s="23"/>
      <c r="B46" s="41" t="s">
        <v>49</v>
      </c>
      <c r="C46" s="47" t="s">
        <v>2</v>
      </c>
      <c r="D46" s="103">
        <f>D45*D31</f>
        <v>7333.333333333333</v>
      </c>
      <c r="E46" s="140"/>
      <c r="F46" s="124">
        <f>F45*F31</f>
        <v>73333.333333333343</v>
      </c>
      <c r="G46" s="7"/>
      <c r="H46" s="124">
        <f>H45*H31</f>
        <v>73333.333333333343</v>
      </c>
      <c r="I46" s="7"/>
      <c r="J46" s="81">
        <f>J45*J31</f>
        <v>73333.333333333343</v>
      </c>
      <c r="K46" s="7"/>
      <c r="L46" s="124">
        <f>L45*L31</f>
        <v>73333.333333333343</v>
      </c>
    </row>
    <row r="47" spans="1:12" ht="12.95">
      <c r="A47" s="23"/>
      <c r="B47" s="21" t="s">
        <v>50</v>
      </c>
      <c r="C47" s="49"/>
      <c r="D47" s="104">
        <v>87000</v>
      </c>
      <c r="E47" s="33">
        <v>15000</v>
      </c>
      <c r="F47" s="125">
        <v>87000</v>
      </c>
      <c r="G47" s="21"/>
      <c r="H47" s="125">
        <v>87000</v>
      </c>
      <c r="I47" s="33"/>
      <c r="J47" s="70">
        <v>87000</v>
      </c>
      <c r="K47" s="33"/>
      <c r="L47" s="125">
        <v>87000</v>
      </c>
    </row>
    <row r="48" spans="1:12">
      <c r="A48" s="21"/>
      <c r="B48" s="21" t="s">
        <v>51</v>
      </c>
      <c r="C48" s="41"/>
      <c r="D48" s="99">
        <f>D47*D32</f>
        <v>47850.000000000007</v>
      </c>
      <c r="E48" s="112"/>
      <c r="F48" s="121">
        <f>F47*F32</f>
        <v>47850.000000000007</v>
      </c>
      <c r="G48" s="112"/>
      <c r="H48" s="121">
        <f>H47*H32</f>
        <v>47850.000000000007</v>
      </c>
      <c r="J48" s="82">
        <f>J47*J32</f>
        <v>47850.000000000007</v>
      </c>
      <c r="K48" s="112"/>
      <c r="L48" s="121">
        <f>L47*L32</f>
        <v>47850.000000000007</v>
      </c>
    </row>
    <row r="49" spans="1:12" ht="12.95">
      <c r="A49" s="23" t="s">
        <v>40</v>
      </c>
      <c r="B49" s="41"/>
      <c r="C49" s="41"/>
      <c r="D49" s="98"/>
      <c r="E49" s="112"/>
      <c r="F49" s="120"/>
      <c r="H49" s="120"/>
      <c r="I49" s="7"/>
      <c r="J49" s="5"/>
      <c r="K49" s="7"/>
      <c r="L49" s="120"/>
    </row>
    <row r="50" spans="1:12">
      <c r="A50" s="21"/>
      <c r="B50" s="21" t="s">
        <v>52</v>
      </c>
      <c r="C50" s="41"/>
      <c r="D50" s="102">
        <v>10</v>
      </c>
      <c r="E50" s="42"/>
      <c r="F50" s="123">
        <v>10</v>
      </c>
      <c r="G50" s="21"/>
      <c r="H50" s="123">
        <v>10</v>
      </c>
      <c r="I50" s="42">
        <v>10000</v>
      </c>
      <c r="J50" s="69">
        <v>10</v>
      </c>
      <c r="K50" s="42">
        <v>10000</v>
      </c>
      <c r="L50" s="123">
        <v>10</v>
      </c>
    </row>
    <row r="51" spans="1:12">
      <c r="A51" s="21"/>
      <c r="B51" s="21" t="s">
        <v>53</v>
      </c>
      <c r="C51" s="41"/>
      <c r="D51" s="102">
        <v>10</v>
      </c>
      <c r="E51" s="42"/>
      <c r="F51" s="123">
        <v>10</v>
      </c>
      <c r="G51" s="42"/>
      <c r="H51" s="123">
        <v>10</v>
      </c>
      <c r="I51" s="42"/>
      <c r="J51" s="69">
        <v>10</v>
      </c>
      <c r="K51" s="42"/>
      <c r="L51" s="123">
        <v>10</v>
      </c>
    </row>
    <row r="52" spans="1:12" ht="12.95" thickBot="1">
      <c r="A52" s="21"/>
      <c r="B52" s="21" t="s">
        <v>2</v>
      </c>
      <c r="C52" s="21"/>
      <c r="D52" s="98"/>
      <c r="E52" s="112"/>
      <c r="F52" s="120"/>
      <c r="H52" s="147"/>
      <c r="I52" s="112">
        <v>7500</v>
      </c>
      <c r="J52" s="5"/>
      <c r="K52" s="112">
        <v>7500</v>
      </c>
      <c r="L52" s="5"/>
    </row>
    <row r="53" spans="1:12" ht="12.95">
      <c r="A53" s="50"/>
      <c r="B53" s="51" t="s">
        <v>54</v>
      </c>
      <c r="C53" s="51"/>
      <c r="D53" s="133">
        <f>SUM(D40:D52)</f>
        <v>566803.33333333337</v>
      </c>
      <c r="E53" s="31"/>
      <c r="F53" s="126">
        <f>SUM(F40:F52)</f>
        <v>752803.33333333349</v>
      </c>
      <c r="G53" s="142"/>
      <c r="H53" s="148">
        <f>SUM(H40:H52)</f>
        <v>752803.33333333349</v>
      </c>
      <c r="I53" s="142"/>
      <c r="J53" s="148">
        <f>SUM(J40:J52)</f>
        <v>752803.33333333349</v>
      </c>
      <c r="K53" s="142"/>
      <c r="L53" s="148">
        <f>SUM(L40:L52)</f>
        <v>752803.33333333349</v>
      </c>
    </row>
    <row r="54" spans="1:12">
      <c r="A54" s="21"/>
      <c r="B54" s="36"/>
      <c r="C54" s="36"/>
      <c r="D54" s="62"/>
      <c r="E54" s="139"/>
      <c r="F54" s="62"/>
      <c r="G54" s="139"/>
      <c r="H54" s="62"/>
      <c r="I54" s="139"/>
      <c r="J54" s="62"/>
      <c r="K54" s="139"/>
      <c r="L54" s="62"/>
    </row>
    <row r="55" spans="1:12" ht="12.95">
      <c r="A55" s="52" t="s">
        <v>55</v>
      </c>
      <c r="B55" s="52"/>
      <c r="C55" s="52"/>
      <c r="D55" s="127">
        <f>+D35-D53</f>
        <v>112696.66666666663</v>
      </c>
      <c r="E55" s="31"/>
      <c r="F55" s="127">
        <f>+F35-F53</f>
        <v>606196.66666666651</v>
      </c>
      <c r="G55" s="31"/>
      <c r="H55" s="127">
        <f>+H35-H53</f>
        <v>606196.66666666651</v>
      </c>
      <c r="I55" s="31"/>
      <c r="J55" s="127">
        <f>+J35-J53</f>
        <v>606196.66666666651</v>
      </c>
      <c r="K55" s="31"/>
      <c r="L55" s="127">
        <f>+L35-L53</f>
        <v>606196.66666666651</v>
      </c>
    </row>
    <row r="56" spans="1:12" ht="12.95">
      <c r="A56" s="23"/>
      <c r="B56" s="44"/>
      <c r="C56" s="44"/>
      <c r="D56" s="62"/>
      <c r="E56" s="139"/>
      <c r="F56" s="62"/>
      <c r="G56" s="139"/>
      <c r="H56" s="62"/>
      <c r="I56" s="139"/>
      <c r="J56" s="62"/>
      <c r="K56" s="139"/>
      <c r="L56" s="62"/>
    </row>
    <row r="57" spans="1:12" ht="13.5" thickBot="1">
      <c r="A57" s="23" t="s">
        <v>56</v>
      </c>
      <c r="B57" s="21"/>
      <c r="C57" s="21"/>
      <c r="D57" s="59"/>
      <c r="E57" s="33"/>
      <c r="F57" s="59"/>
      <c r="G57" s="33"/>
      <c r="H57" s="59"/>
      <c r="I57" s="33"/>
      <c r="J57" s="59"/>
      <c r="K57" s="33"/>
      <c r="L57" s="59"/>
    </row>
    <row r="58" spans="1:12" ht="12.95">
      <c r="A58" s="23"/>
      <c r="B58" s="21" t="s">
        <v>57</v>
      </c>
      <c r="C58" s="34">
        <v>2078</v>
      </c>
      <c r="D58" s="157">
        <v>10</v>
      </c>
      <c r="E58" s="42"/>
      <c r="F58" s="71">
        <v>10</v>
      </c>
      <c r="G58" s="143"/>
      <c r="H58" s="71">
        <v>10</v>
      </c>
      <c r="I58" s="143"/>
      <c r="J58" s="71">
        <v>10</v>
      </c>
      <c r="K58" s="143"/>
      <c r="L58" s="71">
        <v>10</v>
      </c>
    </row>
    <row r="59" spans="1:12">
      <c r="A59" s="21"/>
      <c r="B59" s="21" t="s">
        <v>58</v>
      </c>
      <c r="C59" s="34">
        <v>2562</v>
      </c>
      <c r="D59" s="100">
        <v>10</v>
      </c>
      <c r="E59" s="42"/>
      <c r="F59" s="72">
        <v>10</v>
      </c>
      <c r="G59" s="143"/>
      <c r="H59" s="72">
        <v>10</v>
      </c>
      <c r="I59" s="143"/>
      <c r="J59" s="72">
        <v>10</v>
      </c>
      <c r="K59" s="143"/>
      <c r="L59" s="72">
        <v>10</v>
      </c>
    </row>
    <row r="60" spans="1:12" ht="15.75" customHeight="1">
      <c r="A60" s="21"/>
      <c r="B60" s="21" t="s">
        <v>59</v>
      </c>
      <c r="C60" s="34">
        <v>2485</v>
      </c>
      <c r="D60" s="100">
        <v>2485</v>
      </c>
      <c r="E60" s="42"/>
      <c r="F60" s="72">
        <v>2485</v>
      </c>
      <c r="G60" s="143"/>
      <c r="H60" s="72">
        <v>2485</v>
      </c>
      <c r="I60" s="143"/>
      <c r="J60" s="72">
        <v>2485</v>
      </c>
      <c r="K60" s="143"/>
      <c r="L60" s="72">
        <v>2485</v>
      </c>
    </row>
    <row r="61" spans="1:12" ht="15.75" customHeight="1" thickBot="1">
      <c r="A61" s="21"/>
      <c r="B61" s="21" t="s">
        <v>60</v>
      </c>
      <c r="C61" s="34">
        <v>1731</v>
      </c>
      <c r="D61" s="158">
        <v>1731</v>
      </c>
      <c r="E61" s="42"/>
      <c r="F61" s="73">
        <v>1731</v>
      </c>
      <c r="G61" s="143"/>
      <c r="H61" s="73">
        <v>1731</v>
      </c>
      <c r="I61" s="143"/>
      <c r="J61" s="73">
        <v>1731</v>
      </c>
      <c r="K61" s="139"/>
      <c r="L61" s="73">
        <v>1731</v>
      </c>
    </row>
    <row r="62" spans="1:12" ht="15.75" customHeight="1">
      <c r="A62" s="21"/>
      <c r="B62" s="21"/>
      <c r="C62" s="34">
        <f>SUM(C58:C61)</f>
        <v>8856</v>
      </c>
      <c r="D62" s="156"/>
      <c r="E62" s="42"/>
      <c r="F62" s="68"/>
      <c r="G62" s="143"/>
      <c r="H62" s="71"/>
      <c r="I62" s="143"/>
      <c r="J62" s="71"/>
      <c r="K62" s="139"/>
      <c r="L62" s="71"/>
    </row>
    <row r="63" spans="1:12" ht="12.95" thickBot="1">
      <c r="A63" s="21"/>
      <c r="B63" s="21" t="s">
        <v>61</v>
      </c>
      <c r="C63" s="21"/>
      <c r="D63" s="100">
        <v>10</v>
      </c>
      <c r="E63" s="42"/>
      <c r="F63" s="72">
        <v>10</v>
      </c>
      <c r="G63" s="139"/>
      <c r="H63" s="68">
        <v>10</v>
      </c>
      <c r="I63" s="143"/>
      <c r="J63" s="74">
        <v>10</v>
      </c>
      <c r="K63" s="139"/>
      <c r="L63" s="74">
        <v>10</v>
      </c>
    </row>
    <row r="64" spans="1:12" ht="13.5" thickBot="1">
      <c r="A64" s="53"/>
      <c r="B64" s="54" t="s">
        <v>62</v>
      </c>
      <c r="C64" s="53"/>
      <c r="D64" s="106">
        <f>SUM(D58:D63)*D22</f>
        <v>191070</v>
      </c>
      <c r="E64" s="136"/>
      <c r="F64" s="128">
        <f>SUM(F58:F63)*F22</f>
        <v>382140</v>
      </c>
      <c r="G64" s="136"/>
      <c r="H64" s="149">
        <f>SUM(H58:H63)*H22</f>
        <v>382140</v>
      </c>
      <c r="I64" s="6"/>
      <c r="J64" s="87">
        <f>SUM(J58:J63)*J22</f>
        <v>382140</v>
      </c>
      <c r="K64" s="136"/>
      <c r="L64" s="87">
        <f>SUM(L58:L63)*L22</f>
        <v>382140</v>
      </c>
    </row>
    <row r="65" spans="1:13" ht="13.5" thickBot="1">
      <c r="A65" s="53"/>
      <c r="B65" s="54" t="s">
        <v>63</v>
      </c>
      <c r="C65" s="53"/>
      <c r="D65" s="105"/>
      <c r="E65" s="137"/>
      <c r="F65" s="126"/>
      <c r="G65" s="137"/>
      <c r="H65" s="60"/>
      <c r="I65" s="61"/>
      <c r="J65" s="60"/>
      <c r="K65" s="137"/>
      <c r="L65" s="60"/>
      <c r="M65" s="21"/>
    </row>
    <row r="66" spans="1:13" ht="13.5" thickBot="1">
      <c r="A66" s="83" t="s">
        <v>64</v>
      </c>
      <c r="B66" s="84"/>
      <c r="C66" s="84"/>
      <c r="D66" s="107">
        <f>+D53+D64</f>
        <v>757873.33333333337</v>
      </c>
      <c r="E66" s="144"/>
      <c r="F66" s="129">
        <f>+F53+F64</f>
        <v>1134943.3333333335</v>
      </c>
      <c r="G66" s="138"/>
      <c r="H66" s="86">
        <f>+H53+H64</f>
        <v>1134943.3333333335</v>
      </c>
      <c r="I66" s="85"/>
      <c r="J66" s="86">
        <f>+J53+J64</f>
        <v>1134943.3333333335</v>
      </c>
      <c r="K66" s="138"/>
      <c r="L66" s="86">
        <f>+L53+L64</f>
        <v>1134943.3333333335</v>
      </c>
    </row>
    <row r="67" spans="1:13" ht="12.95" thickBot="1">
      <c r="A67" s="21"/>
      <c r="B67" s="41"/>
      <c r="C67" s="41"/>
      <c r="D67" s="108"/>
      <c r="E67" s="19"/>
      <c r="F67" s="130"/>
      <c r="G67" s="19"/>
      <c r="H67" s="17"/>
      <c r="I67" s="19"/>
      <c r="J67" s="17"/>
      <c r="K67" s="134"/>
      <c r="L67" s="17"/>
    </row>
    <row r="68" spans="1:13" ht="13.5" thickBot="1">
      <c r="A68" s="167" t="s">
        <v>65</v>
      </c>
      <c r="B68" s="167"/>
      <c r="C68" s="167"/>
      <c r="D68" s="168">
        <f>+D37-D66</f>
        <v>-78363.333333333372</v>
      </c>
      <c r="E68" s="169"/>
      <c r="F68" s="170">
        <f>+F37-F66</f>
        <v>224066.66666666651</v>
      </c>
      <c r="G68" s="169"/>
      <c r="H68" s="171">
        <f>+H37-H66</f>
        <v>224066.66666666651</v>
      </c>
      <c r="I68" s="172"/>
      <c r="J68" s="171">
        <f>+J37-J66</f>
        <v>224066.66666666651</v>
      </c>
      <c r="K68" s="169"/>
      <c r="L68" s="171">
        <f>+L37-L66</f>
        <v>224066.66666666651</v>
      </c>
      <c r="M68" s="21"/>
    </row>
    <row r="69" spans="1:13" ht="12.95">
      <c r="A69" s="23"/>
      <c r="B69" s="23"/>
      <c r="C69" s="23"/>
      <c r="D69" s="13"/>
      <c r="E69" s="14"/>
      <c r="F69" s="13"/>
      <c r="G69" s="14"/>
      <c r="H69" s="13"/>
      <c r="I69" s="14"/>
      <c r="J69" s="13"/>
      <c r="K69" s="14"/>
      <c r="L69" s="13"/>
    </row>
    <row r="70" spans="1:13" ht="12.95">
      <c r="A70" s="23" t="s">
        <v>66</v>
      </c>
      <c r="B70" s="23"/>
      <c r="C70" s="23"/>
      <c r="D70" s="14"/>
      <c r="E70" s="14"/>
      <c r="F70" s="14"/>
      <c r="G70" s="14"/>
      <c r="H70" s="14"/>
      <c r="I70" s="14"/>
      <c r="J70" s="14"/>
      <c r="K70" s="14"/>
      <c r="L70" s="14"/>
    </row>
    <row r="71" spans="1:13" ht="12.95">
      <c r="A71" s="23"/>
      <c r="B71" s="23" t="s">
        <v>67</v>
      </c>
      <c r="C71" s="23"/>
      <c r="D71" s="1"/>
      <c r="E71" s="1"/>
      <c r="F71" s="1"/>
      <c r="H71" s="13"/>
      <c r="I71" s="14"/>
      <c r="J71" s="13"/>
      <c r="K71" s="14"/>
      <c r="L71" s="13"/>
    </row>
    <row r="72" spans="1:13" ht="12.95">
      <c r="A72" s="23"/>
      <c r="B72" s="23" t="s">
        <v>68</v>
      </c>
      <c r="C72" s="23"/>
      <c r="D72" s="1"/>
      <c r="E72" s="15"/>
      <c r="F72" s="15"/>
      <c r="G72" s="1"/>
      <c r="H72" s="12"/>
      <c r="I72" s="12"/>
      <c r="J72" s="12"/>
      <c r="K72" s="12"/>
      <c r="L72" s="12"/>
    </row>
    <row r="73" spans="1:13" ht="12.95">
      <c r="A73" s="23"/>
      <c r="B73" s="23"/>
      <c r="C73" s="21"/>
      <c r="D73" s="12"/>
      <c r="E73" s="12"/>
      <c r="F73" s="12"/>
      <c r="G73" s="12"/>
      <c r="H73" s="12"/>
      <c r="I73" s="12"/>
      <c r="J73" s="12"/>
      <c r="K73" s="12"/>
      <c r="L73" s="12"/>
    </row>
    <row r="74" spans="1:13" ht="12.95">
      <c r="A74" s="23"/>
      <c r="B74" s="23"/>
      <c r="C74" s="21"/>
      <c r="D74" s="12"/>
      <c r="E74" s="12"/>
      <c r="F74" s="12"/>
      <c r="G74" s="12"/>
      <c r="H74" s="12"/>
      <c r="I74" s="12"/>
      <c r="J74" s="12"/>
      <c r="K74" s="12"/>
      <c r="L74" s="12"/>
    </row>
    <row r="75" spans="1:13" ht="12.95">
      <c r="A75" s="23"/>
      <c r="B75" s="23"/>
      <c r="C75" s="21"/>
      <c r="D75" s="12"/>
      <c r="E75" s="12"/>
      <c r="F75" s="12"/>
      <c r="G75" s="12"/>
      <c r="H75" s="12"/>
      <c r="I75" s="12"/>
      <c r="J75" s="12"/>
      <c r="K75" s="12"/>
      <c r="L75" s="12"/>
    </row>
    <row r="76" spans="1:13" ht="12.95">
      <c r="A76" s="1"/>
      <c r="B76" s="55" t="s">
        <v>69</v>
      </c>
      <c r="D76" s="12"/>
      <c r="E76" s="12"/>
      <c r="F76" s="12"/>
      <c r="G76" s="12"/>
      <c r="H76" s="12"/>
      <c r="I76" s="12"/>
      <c r="J76" s="12"/>
      <c r="K76" s="12"/>
      <c r="L76" s="12"/>
    </row>
    <row r="77" spans="1:13">
      <c r="A77" s="3"/>
      <c r="B77" s="16"/>
      <c r="C77" s="16"/>
      <c r="D77" s="8"/>
      <c r="E77" s="8"/>
      <c r="F77" s="8"/>
      <c r="G77" s="8"/>
      <c r="H77" s="9"/>
      <c r="I77" s="9"/>
      <c r="J77" s="9"/>
      <c r="K77" s="9"/>
      <c r="L77" s="9"/>
    </row>
    <row r="78" spans="1:13" ht="12.95">
      <c r="A78" s="1"/>
    </row>
    <row r="79" spans="1:13"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</row>
    <row r="80" spans="1:13"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</row>
  </sheetData>
  <sheetProtection algorithmName="SHA-512" hashValue="XNhJQa7PT24yEktypzKeOA8dCGHrnGMGU+dj+vm94sNzsA9mPQew21z5s+hkkbY6S3oqWh9pzdaIHiBsyVx/hQ==" saltValue="0oEr4S+WdWXw5fuBHsZlWA==" spinCount="100000" sheet="1" objects="1" scenarios="1"/>
  <mergeCells count="7">
    <mergeCell ref="A1:L1"/>
    <mergeCell ref="A2:L2"/>
    <mergeCell ref="A6:B6"/>
    <mergeCell ref="B79:L79"/>
    <mergeCell ref="B80:L80"/>
    <mergeCell ref="A4:B4"/>
    <mergeCell ref="A5:B5"/>
  </mergeCells>
  <pageMargins left="0.25" right="0.25" top="0.75" bottom="0.75" header="0.3" footer="0.3"/>
  <pageSetup scale="8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Type xmlns="67156ac6-4ca8-4da7-b162-426a7c9f0a37">Proposing - New Degree Programs</Program_x0020_Type>
    <Last_x0020_Updated xmlns="67156ac6-4ca8-4da7-b162-426a7c9f0a37">07/01/2026</Last_x0020_Updated>
    <Description0 xmlns="67156ac6-4ca8-4da7-b162-426a7c9f0a37">For providing basic cost recovery elements to operate a state support degree program</Description0>
    <_x0063_uz3 xmlns="67156ac6-4ca8-4da7-b162-426a7c9f0a37" xsi:nil="true"/>
    <ShowonPage xmlns="67156ac6-4ca8-4da7-b162-426a7c9f0a37">true</ShowonPag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41F7F51F10304CB7C3DFF473B008BE" ma:contentTypeVersion="10" ma:contentTypeDescription="Create a new document." ma:contentTypeScope="" ma:versionID="516d099c1293ff513d367a0204778651">
  <xsd:schema xmlns:xsd="http://www.w3.org/2001/XMLSchema" xmlns:xs="http://www.w3.org/2001/XMLSchema" xmlns:p="http://schemas.microsoft.com/office/2006/metadata/properties" xmlns:ns2="67156ac6-4ca8-4da7-b162-426a7c9f0a37" targetNamespace="http://schemas.microsoft.com/office/2006/metadata/properties" ma:root="true" ma:fieldsID="c34ba02cec6a574768c60dc44ef10743" ns2:_="">
    <xsd:import namespace="67156ac6-4ca8-4da7-b162-426a7c9f0a37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Program_x0020_Type" minOccurs="0"/>
                <xsd:element ref="ns2:_x0063_uz3" minOccurs="0"/>
                <xsd:element ref="ns2:Last_x0020_Updated" minOccurs="0"/>
                <xsd:element ref="ns2:ShowonPag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56ac6-4ca8-4da7-b162-426a7c9f0a37" elementFormDefault="qualified">
    <xsd:import namespace="http://schemas.microsoft.com/office/2006/documentManagement/types"/>
    <xsd:import namespace="http://schemas.microsoft.com/office/infopath/2007/PartnerControls"/>
    <xsd:element name="Description0" ma:index="4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Program_x0020_Type" ma:index="5" nillable="true" ma:displayName="Program Type" ma:default="Planning - Academic Master Plan" ma:format="Dropdown" ma:internalName="Program_x0020_Type" ma:readOnly="false">
      <xsd:simpleType>
        <xsd:restriction base="dms:Choice">
          <xsd:enumeration value="Planning - Academic Master Plan"/>
          <xsd:enumeration value="Proposing - New Degree Programs"/>
          <xsd:enumeration value="Modifying - Existing Degree Programs or Subprograms"/>
          <xsd:enumeration value="Non-degree Programs"/>
          <xsd:enumeration value="Accreditation"/>
        </xsd:restriction>
      </xsd:simpleType>
    </xsd:element>
    <xsd:element name="_x0063_uz3" ma:index="6" nillable="true" ma:displayName="Subpage" ma:internalName="_x0063_uz3" ma:readOnly="false">
      <xsd:simpleType>
        <xsd:restriction base="dms:Text"/>
      </xsd:simpleType>
    </xsd:element>
    <xsd:element name="Last_x0020_Updated" ma:index="7" nillable="true" ma:displayName="Last Updated" ma:internalName="Last_x0020_Updated" ma:readOnly="false">
      <xsd:simpleType>
        <xsd:restriction base="dms:Text">
          <xsd:maxLength value="255"/>
        </xsd:restriction>
      </xsd:simpleType>
    </xsd:element>
    <xsd:element name="ShowonPage" ma:index="8" nillable="true" ma:displayName="ShowonPage" ma:default="1" ma:internalName="ShowonPage" ma:readOnly="false">
      <xsd:simpleType>
        <xsd:restriction base="dms:Boolean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B3E2E7-22DA-4681-90D7-D3F5DAC533A7}"/>
</file>

<file path=customXml/itemProps2.xml><?xml version="1.0" encoding="utf-8"?>
<ds:datastoreItem xmlns:ds="http://schemas.openxmlformats.org/officeDocument/2006/customXml" ds:itemID="{5B7690E6-C523-4FB7-92AC-94495748FB5D}"/>
</file>

<file path=customXml/itemProps3.xml><?xml version="1.0" encoding="utf-8"?>
<ds:datastoreItem xmlns:ds="http://schemas.openxmlformats.org/officeDocument/2006/customXml" ds:itemID="{53ACC77B-1DF4-4332-AD8B-6F4DD444D5FD}"/>
</file>

<file path=customXml/itemProps4.xml><?xml version="1.0" encoding="utf-8"?>
<ds:datastoreItem xmlns:ds="http://schemas.openxmlformats.org/officeDocument/2006/customXml" ds:itemID="{CA40062A-B05A-4DF9-8577-834CCAE40C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CSUSM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- State Support Budget</dc:title>
  <dc:subject/>
  <dc:creator>C&amp;T</dc:creator>
  <cp:keywords/>
  <dc:description/>
  <cp:lastModifiedBy>Moncada, Sarah</cp:lastModifiedBy>
  <cp:revision/>
  <dcterms:created xsi:type="dcterms:W3CDTF">2002-04-11T23:37:23Z</dcterms:created>
  <dcterms:modified xsi:type="dcterms:W3CDTF">2026-07-07T17:01:39Z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72WVDYXX2UNK-755361107-4</vt:lpwstr>
  </property>
  <property fmtid="{D5CDD505-2E9C-101B-9397-08002B2CF9AE}" pid="3" name="_dlc_DocIdItemGuid">
    <vt:lpwstr>1868728c-dc75-4cba-84be-5c9ee7e34eb2</vt:lpwstr>
  </property>
  <property fmtid="{D5CDD505-2E9C-101B-9397-08002B2CF9AE}" pid="4" name="_dlc_DocIdUrl">
    <vt:lpwstr>https://update.calstate.edu/csu-system/administration/academic-and-student-affairs/academic-programs-innovations-and-faculty-development/_layouts/15/DocIdRedir.aspx?ID=72WVDYXX2UNK-755361107-4, 72WVDYXX2UNK-755361107-4</vt:lpwstr>
  </property>
  <property fmtid="{D5CDD505-2E9C-101B-9397-08002B2CF9AE}" pid="5" name="xd_Signature">
    <vt:lpwstr/>
  </property>
  <property fmtid="{D5CDD505-2E9C-101B-9397-08002B2CF9AE}" pid="6" name="Order">
    <vt:lpwstr>400.000000000000</vt:lpwstr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_dlc_DocIdPersistId">
    <vt:lpwstr>1</vt:lpwstr>
  </property>
  <property fmtid="{D5CDD505-2E9C-101B-9397-08002B2CF9AE}" pid="10" name="PublishingStartDate">
    <vt:lpwstr/>
  </property>
  <property fmtid="{D5CDD505-2E9C-101B-9397-08002B2CF9AE}" pid="11" name="PublishingExpirationDate">
    <vt:lpwstr/>
  </property>
  <property fmtid="{D5CDD505-2E9C-101B-9397-08002B2CF9AE}" pid="12" name="Keyword">
    <vt:lpwstr/>
  </property>
  <property fmtid="{D5CDD505-2E9C-101B-9397-08002B2CF9AE}" pid="13" name="SharedWithUsers">
    <vt:lpwstr/>
  </property>
  <property fmtid="{D5CDD505-2E9C-101B-9397-08002B2CF9AE}" pid="14" name="Topic">
    <vt:lpwstr/>
  </property>
  <property fmtid="{D5CDD505-2E9C-101B-9397-08002B2CF9AE}" pid="15" name="ContentTypeId">
    <vt:lpwstr>0x0101007541F7F51F10304CB7C3DFF473B008BE</vt:lpwstr>
  </property>
  <property fmtid="{D5CDD505-2E9C-101B-9397-08002B2CF9AE}" pid="16" name="_dlc_DocIdIsMove">
    <vt:lpwstr>True</vt:lpwstr>
  </property>
  <property fmtid="{D5CDD505-2E9C-101B-9397-08002B2CF9AE}" pid="17" name="Category">
    <vt:lpwstr/>
  </property>
  <property fmtid="{D5CDD505-2E9C-101B-9397-08002B2CF9AE}" pid="18" name="Program Type">
    <vt:lpwstr>Proposing - New Degree Programs</vt:lpwstr>
  </property>
  <property fmtid="{D5CDD505-2E9C-101B-9397-08002B2CF9AE}" pid="19" name="Description0">
    <vt:lpwstr>For providing basic cost recovery elements to operate a self support degree program</vt:lpwstr>
  </property>
  <property fmtid="{D5CDD505-2E9C-101B-9397-08002B2CF9AE}" pid="20" name="Last Updated">
    <vt:lpwstr>04/05/2022</vt:lpwstr>
  </property>
  <property fmtid="{D5CDD505-2E9C-101B-9397-08002B2CF9AE}" pid="21" name="ShowonPage">
    <vt:lpwstr>1</vt:lpwstr>
  </property>
  <property fmtid="{D5CDD505-2E9C-101B-9397-08002B2CF9AE}" pid="22" name="display_urn:schemas-microsoft-com:office:office#Editor">
    <vt:lpwstr>Rawls, Aaron</vt:lpwstr>
  </property>
  <property fmtid="{D5CDD505-2E9C-101B-9397-08002B2CF9AE}" pid="23" name="_ExtendedDescription">
    <vt:lpwstr>For providing basic cost recovery elements to operate a self support degree program</vt:lpwstr>
  </property>
  <property fmtid="{D5CDD505-2E9C-101B-9397-08002B2CF9AE}" pid="24" name="display_urn:schemas-microsoft-com:office:office#Author">
    <vt:lpwstr>Barrie, Matthew</vt:lpwstr>
  </property>
  <property fmtid="{D5CDD505-2E9C-101B-9397-08002B2CF9AE}" pid="25" name="cuz3">
    <vt:lpwstr/>
  </property>
  <property fmtid="{D5CDD505-2E9C-101B-9397-08002B2CF9AE}" pid="26" name="MediaServiceImageTags">
    <vt:lpwstr/>
  </property>
</Properties>
</file>