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W:\_Websites\SPA\Forms\"/>
    </mc:Choice>
  </mc:AlternateContent>
  <workbookProtection workbookPassword="CB79" lockStructure="1"/>
  <bookViews>
    <workbookView xWindow="0" yWindow="0" windowWidth="28800" windowHeight="11700" tabRatio="669"/>
  </bookViews>
  <sheets>
    <sheet name="Instructions" sheetId="6" r:id="rId1"/>
    <sheet name="Estimated Cost Worksheet" sheetId="4" r:id="rId2"/>
    <sheet name="Travel Req" sheetId="1" r:id="rId3"/>
    <sheet name="Travel Claim (single page)" sheetId="7" r:id="rId4"/>
    <sheet name="Travel Claim (2 page)" sheetId="8" r:id="rId5"/>
    <sheet name="Reimbursement Rates" sheetId="5" r:id="rId6"/>
  </sheets>
  <definedNames>
    <definedName name="Account_No">'Estimated Cost Worksheet'!$F$6</definedName>
    <definedName name="Depart_date">'Estimated Cost Worksheet'!$C$9</definedName>
    <definedName name="Depart_time">'Estimated Cost Worksheet'!$D$9</definedName>
    <definedName name="Destination">'Estimated Cost Worksheet'!$F$10</definedName>
    <definedName name="EID">'Estimated Cost Worksheet'!$B$7</definedName>
    <definedName name="ns_2007_breakfast">'Reimbursement Rates'!$B$8</definedName>
    <definedName name="ns_2007_dinner">'Reimbursement Rates'!$B$10</definedName>
    <definedName name="ns_2007_incid">'Reimbursement Rates'!$B$12</definedName>
    <definedName name="ns_2007_lodging">'Reimbursement Rates'!$B$7</definedName>
    <definedName name="ns_2007_lunch">'Reimbursement Rates'!$B$9</definedName>
    <definedName name="ns_2007_mileage">'Reimbursement Rates'!$B$6</definedName>
    <definedName name="ns_breakfast">'Reimbursement Rates'!#REF!</definedName>
    <definedName name="ns_dinner">'Reimbursement Rates'!#REF!</definedName>
    <definedName name="ns_incid">'Reimbursement Rates'!#REF!</definedName>
    <definedName name="ns_lodging">'Reimbursement Rates'!#REF!</definedName>
    <definedName name="ns_lunch">'Reimbursement Rates'!#REF!</definedName>
    <definedName name="ns_meals">'Reimbursement Rates'!$B$11</definedName>
    <definedName name="ns_mileage">'Reimbursement Rates'!#REF!</definedName>
    <definedName name="_xlnm.Print_Area" localSheetId="1">'Estimated Cost Worksheet'!$A$1:$H$39</definedName>
    <definedName name="_xlnm.Print_Area" localSheetId="0">Instructions!$A$1:$A$54</definedName>
    <definedName name="_xlnm.Print_Area" localSheetId="3">'Travel Claim (single page)'!$A$1:$N$56</definedName>
    <definedName name="_xlnm.Print_Area" localSheetId="2">'Travel Req'!$A$1:$K$45</definedName>
    <definedName name="rate_nonstate">'Travel Claim (single page)'!#REF!</definedName>
    <definedName name="rate_state">'Travel Claim (single page)'!#REF!</definedName>
    <definedName name="Return_date">'Estimated Cost Worksheet'!$C$10</definedName>
    <definedName name="Return_time">'Estimated Cost Worksheet'!$D$10</definedName>
    <definedName name="s_2007_breakfast">'Reimbursement Rates'!$C$8</definedName>
    <definedName name="s_2007_dinner">'Reimbursement Rates'!$C$10</definedName>
    <definedName name="s_2007_incid">'Reimbursement Rates'!$C$12</definedName>
    <definedName name="s_2007_lodging">'Reimbursement Rates'!$C$7</definedName>
    <definedName name="s_2007_lunch">'Reimbursement Rates'!$C$9</definedName>
    <definedName name="s_2007_mileage">'Reimbursement Rates'!$C$6</definedName>
    <definedName name="s_2007_milege">'Reimbursement Rates'!$C$6</definedName>
    <definedName name="s_breakfast">'Reimbursement Rates'!$C$8</definedName>
    <definedName name="s_dinner">'Reimbursement Rates'!#REF!</definedName>
    <definedName name="s_incid">'Reimbursement Rates'!#REF!</definedName>
    <definedName name="s_lodging">'Reimbursement Rates'!#REF!</definedName>
    <definedName name="s_lunch">'Reimbursement Rates'!#REF!</definedName>
    <definedName name="s_mileage">'Reimbursement Rates'!#REF!</definedName>
    <definedName name="SSN">'Estimated Cost Worksheet'!$B$7</definedName>
    <definedName name="state_funds">'Estimated Cost Worksheet'!$H$3</definedName>
    <definedName name="state_funds2">'Travel Claim (single page)'!$G$6</definedName>
    <definedName name="state_funds3">'Travel Claim (2 page)'!$G$6</definedName>
    <definedName name="TABLE" localSheetId="2">'Travel Req'!$D$15:$D$15</definedName>
    <definedName name="Travelers_Name">'Estimated Cost Worksheet'!$B$6</definedName>
  </definedNames>
  <calcPr calcId="162913"/>
</workbook>
</file>

<file path=xl/calcChain.xml><?xml version="1.0" encoding="utf-8"?>
<calcChain xmlns="http://schemas.openxmlformats.org/spreadsheetml/2006/main">
  <c r="L64" i="8" l="1"/>
  <c r="L63" i="8"/>
  <c r="L62" i="8"/>
  <c r="L61" i="8"/>
  <c r="L60" i="8"/>
  <c r="L59" i="8"/>
  <c r="L58" i="8"/>
  <c r="L57" i="8"/>
  <c r="L56" i="8"/>
  <c r="L55" i="8"/>
  <c r="L54" i="8"/>
  <c r="L53" i="8"/>
  <c r="L39" i="8"/>
  <c r="L38" i="8"/>
  <c r="L37" i="8"/>
  <c r="L36" i="8"/>
  <c r="L35" i="8"/>
  <c r="L34" i="8"/>
  <c r="L33" i="8"/>
  <c r="L32" i="8"/>
  <c r="L31" i="8"/>
  <c r="L30" i="8"/>
  <c r="L29" i="8"/>
  <c r="L28" i="8"/>
  <c r="L27" i="8"/>
  <c r="L26" i="8"/>
  <c r="L25" i="8"/>
  <c r="L24" i="8"/>
  <c r="L23" i="8"/>
  <c r="L22" i="8"/>
  <c r="L21" i="8"/>
  <c r="L20" i="8"/>
  <c r="L28" i="7"/>
  <c r="L27" i="7"/>
  <c r="L26" i="7"/>
  <c r="L25" i="7"/>
  <c r="L24" i="7"/>
  <c r="L23" i="7"/>
  <c r="L22" i="7"/>
  <c r="L21" i="7"/>
  <c r="L20" i="7"/>
  <c r="N26" i="7" l="1"/>
  <c r="N27" i="7"/>
  <c r="G8" i="8"/>
  <c r="G46" i="8" s="1"/>
  <c r="G8" i="7"/>
  <c r="H11" i="1"/>
  <c r="C27" i="4"/>
  <c r="E27" i="4" s="1"/>
  <c r="C13" i="5"/>
  <c r="C14" i="5" s="1"/>
  <c r="B13" i="5"/>
  <c r="B14" i="5" s="1"/>
  <c r="G6" i="7"/>
  <c r="N14" i="7" s="1"/>
  <c r="C24" i="4"/>
  <c r="E24" i="4" s="1"/>
  <c r="E22" i="4"/>
  <c r="E20" i="4"/>
  <c r="C25" i="4"/>
  <c r="E25" i="4" s="1"/>
  <c r="C26" i="4"/>
  <c r="E26" i="4" s="1"/>
  <c r="C28" i="4"/>
  <c r="E28" i="4" s="1"/>
  <c r="C18" i="4"/>
  <c r="E18" i="4" s="1"/>
  <c r="N54" i="8"/>
  <c r="N55" i="8"/>
  <c r="N56" i="8"/>
  <c r="N57" i="8"/>
  <c r="N58" i="8"/>
  <c r="N59" i="8"/>
  <c r="N60" i="8"/>
  <c r="N61" i="8"/>
  <c r="N62" i="8"/>
  <c r="N63" i="8"/>
  <c r="N64" i="8"/>
  <c r="N53" i="8"/>
  <c r="N22" i="8"/>
  <c r="N23" i="8"/>
  <c r="N24" i="8"/>
  <c r="N25" i="8"/>
  <c r="N26" i="8"/>
  <c r="N27" i="8"/>
  <c r="N28" i="8"/>
  <c r="N29" i="8"/>
  <c r="N30" i="8"/>
  <c r="N31" i="8"/>
  <c r="N32" i="8"/>
  <c r="N33" i="8"/>
  <c r="N34" i="8"/>
  <c r="N35" i="8"/>
  <c r="N36" i="8"/>
  <c r="N37" i="8"/>
  <c r="N38" i="8"/>
  <c r="N39" i="8"/>
  <c r="N21" i="8"/>
  <c r="N20" i="8"/>
  <c r="N21" i="7"/>
  <c r="N22" i="7"/>
  <c r="N23" i="7"/>
  <c r="N24" i="7"/>
  <c r="N25" i="7"/>
  <c r="N28" i="7"/>
  <c r="N20" i="7"/>
  <c r="M14" i="7"/>
  <c r="G6" i="8"/>
  <c r="G14" i="8"/>
  <c r="G14" i="7"/>
  <c r="M41" i="8"/>
  <c r="M51" i="8" s="1"/>
  <c r="M66" i="8" s="1"/>
  <c r="K41" i="8"/>
  <c r="K51" i="8" s="1"/>
  <c r="K66" i="8" s="1"/>
  <c r="J41" i="8"/>
  <c r="J51" i="8" s="1"/>
  <c r="J66" i="8" s="1"/>
  <c r="I66" i="8"/>
  <c r="H41" i="8"/>
  <c r="H51" i="8" s="1"/>
  <c r="H66" i="8" s="1"/>
  <c r="G41" i="8"/>
  <c r="G51" i="8"/>
  <c r="G66" i="8" s="1"/>
  <c r="F41" i="8"/>
  <c r="F51" i="8" s="1"/>
  <c r="F66" i="8" s="1"/>
  <c r="E41" i="8"/>
  <c r="E51" i="8" s="1"/>
  <c r="E66" i="8" s="1"/>
  <c r="D41" i="8"/>
  <c r="D51" i="8" s="1"/>
  <c r="D66" i="8" s="1"/>
  <c r="C41" i="8"/>
  <c r="C51" i="8"/>
  <c r="C66" i="8" s="1"/>
  <c r="B11" i="1"/>
  <c r="J14" i="8"/>
  <c r="D14" i="8"/>
  <c r="C14" i="8"/>
  <c r="A14" i="8"/>
  <c r="A12" i="8"/>
  <c r="A8" i="8"/>
  <c r="A46" i="8" s="1"/>
  <c r="K3" i="8"/>
  <c r="B44" i="8" s="1"/>
  <c r="K3" i="7"/>
  <c r="J14" i="7"/>
  <c r="D14" i="7"/>
  <c r="C14" i="7"/>
  <c r="A14" i="7"/>
  <c r="A12" i="7"/>
  <c r="A8" i="7"/>
  <c r="M30" i="7"/>
  <c r="J30" i="7"/>
  <c r="H30" i="7"/>
  <c r="G30" i="7"/>
  <c r="F30" i="7"/>
  <c r="E30" i="7"/>
  <c r="D30" i="7"/>
  <c r="C30" i="7"/>
  <c r="J5" i="1"/>
  <c r="D12" i="4"/>
  <c r="J46" i="8"/>
  <c r="E44" i="8"/>
  <c r="K30" i="7"/>
  <c r="K16" i="1"/>
  <c r="H16" i="1"/>
  <c r="K15" i="1"/>
  <c r="H15" i="1"/>
  <c r="E15" i="1"/>
  <c r="E20" i="1"/>
  <c r="N14" i="8" l="1"/>
  <c r="L30" i="7"/>
  <c r="L41" i="8"/>
  <c r="L51" i="8" s="1"/>
  <c r="L66" i="8" s="1"/>
  <c r="M14" i="8"/>
  <c r="N30" i="7"/>
  <c r="M35" i="7" s="1"/>
  <c r="E29" i="4"/>
  <c r="E38" i="4" s="1"/>
  <c r="E17" i="1" s="1"/>
  <c r="N41" i="8"/>
  <c r="N51" i="8" s="1"/>
  <c r="N66" i="8" l="1"/>
  <c r="M71" i="8"/>
</calcChain>
</file>

<file path=xl/comments1.xml><?xml version="1.0" encoding="utf-8"?>
<comments xmlns="http://schemas.openxmlformats.org/spreadsheetml/2006/main">
  <authors>
    <author>Brian Peterson</author>
    <author>Larry Kushman</author>
  </authors>
  <commentList>
    <comment ref="C20" authorId="0" shapeId="0">
      <text>
        <r>
          <rPr>
            <b/>
            <sz val="8"/>
            <color indexed="81"/>
            <rFont val="Tahoma"/>
            <family val="2"/>
          </rPr>
          <t xml:space="preserve">Lodging:
State Rate: $90.00 max./day
Non-State Rate: $200.00 max./day
</t>
        </r>
      </text>
    </comment>
    <comment ref="D20" authorId="1" shapeId="0">
      <text>
        <r>
          <rPr>
            <b/>
            <sz val="8"/>
            <color indexed="81"/>
            <rFont val="Tahoma"/>
            <family val="2"/>
          </rPr>
          <t>Breakfast:
State Rate:  $7.00 max./day
Non-State Rate:  $55 all meals 
max./day</t>
        </r>
      </text>
    </comment>
    <comment ref="E20" authorId="1" shapeId="0">
      <text>
        <r>
          <rPr>
            <b/>
            <sz val="8"/>
            <color indexed="81"/>
            <rFont val="Tahoma"/>
            <family val="2"/>
          </rPr>
          <t>Lunch:
State Rate:  $11.00 max./day
Non-State Rate:  $55.00 all meals 
max./day</t>
        </r>
      </text>
    </comment>
    <comment ref="F20" authorId="1" shapeId="0">
      <text>
        <r>
          <rPr>
            <b/>
            <sz val="8"/>
            <color indexed="81"/>
            <rFont val="Tahoma"/>
            <family val="2"/>
          </rPr>
          <t>Dinner:
State Rate:  $23.00 max./day
Non-State Rate:  $55.00 all meals max./day</t>
        </r>
      </text>
    </comment>
    <comment ref="G20" authorId="1" shapeId="0">
      <text>
        <r>
          <rPr>
            <b/>
            <sz val="8"/>
            <color indexed="81"/>
            <rFont val="Tahoma"/>
            <family val="2"/>
          </rPr>
          <t>Incidentals:
State Rate:  $5.00 max./day
Non-State Rate:  $7.00 max./day
Incidentals can only be charged after 24 hours in travel status.</t>
        </r>
      </text>
    </comment>
  </commentList>
</comments>
</file>

<file path=xl/comments2.xml><?xml version="1.0" encoding="utf-8"?>
<comments xmlns="http://schemas.openxmlformats.org/spreadsheetml/2006/main">
  <authors>
    <author>Brian Peterson</author>
    <author>Larry Kushman</author>
  </authors>
  <commentList>
    <comment ref="C20" authorId="0" shapeId="0">
      <text>
        <r>
          <rPr>
            <b/>
            <sz val="8"/>
            <color indexed="81"/>
            <rFont val="Tahoma"/>
            <family val="2"/>
          </rPr>
          <t xml:space="preserve">Lodging:
State Rate: $90.00 / day
Non-State Rate: $200.00 / day
</t>
        </r>
      </text>
    </comment>
    <comment ref="D20" authorId="1" shapeId="0">
      <text>
        <r>
          <rPr>
            <b/>
            <sz val="8"/>
            <color indexed="81"/>
            <rFont val="Tahoma"/>
            <family val="2"/>
          </rPr>
          <t>Breakfast:
State Rate:  $7.00 max./day
Non-State Rate:  $55.00 all maels max./day</t>
        </r>
      </text>
    </comment>
    <comment ref="E20" authorId="1" shapeId="0">
      <text>
        <r>
          <rPr>
            <b/>
            <sz val="8"/>
            <color indexed="81"/>
            <rFont val="Tahoma"/>
            <family val="2"/>
          </rPr>
          <t>Lunch:
State Rate:  $11.00 max./day
Non-State Rate:  $55.00 all meals max./day</t>
        </r>
      </text>
    </comment>
    <comment ref="F20" authorId="1" shapeId="0">
      <text>
        <r>
          <rPr>
            <b/>
            <sz val="8"/>
            <color indexed="81"/>
            <rFont val="Tahoma"/>
            <family val="2"/>
          </rPr>
          <t>Dinner:
State Rate:  $23.00 max./day
Non-State Rate:  $55.00 all meals max./day</t>
        </r>
      </text>
    </comment>
    <comment ref="G20" authorId="1" shapeId="0">
      <text>
        <r>
          <rPr>
            <b/>
            <sz val="8"/>
            <color indexed="81"/>
            <rFont val="Tahoma"/>
            <family val="2"/>
          </rPr>
          <t>Incidentals:
State Rate:  $5.00 max./day
Non-State Rate:  $7.00 max./day
Incidentals can only be charged after 24 hours in travel status.</t>
        </r>
      </text>
    </comment>
  </commentList>
</comments>
</file>

<file path=xl/sharedStrings.xml><?xml version="1.0" encoding="utf-8"?>
<sst xmlns="http://schemas.openxmlformats.org/spreadsheetml/2006/main" count="438" uniqueCount="225">
  <si>
    <t>Date</t>
  </si>
  <si>
    <t>Must be cleared within 30 days of travel return date.</t>
  </si>
  <si>
    <t>NAME</t>
  </si>
  <si>
    <t>DATE</t>
  </si>
  <si>
    <t>ADDRESS</t>
  </si>
  <si>
    <t>DESTINATION</t>
  </si>
  <si>
    <t>TYPE OF TRANSPORTATION</t>
  </si>
  <si>
    <t>ESTIMATED TOTAL COST</t>
  </si>
  <si>
    <t>LESS PREPAID COSTS</t>
  </si>
  <si>
    <t>DEPARTURE DATE</t>
  </si>
  <si>
    <t>RETURN DATE</t>
  </si>
  <si>
    <t xml:space="preserve">DATE NEEDED  </t>
  </si>
  <si>
    <t>TRAVEL REQUEST</t>
  </si>
  <si>
    <t>Signature of Applicant</t>
  </si>
  <si>
    <t>PROJECT APPROVAL</t>
  </si>
  <si>
    <t>I certify that all expenditures are for appropriate purposes and in accordance with the provisions of the application</t>
  </si>
  <si>
    <t>and award documents.</t>
  </si>
  <si>
    <t>$</t>
  </si>
  <si>
    <t>TRAVEL REQUEST/ADVANCE</t>
  </si>
  <si>
    <t>REMARKS:</t>
  </si>
  <si>
    <t>Time</t>
  </si>
  <si>
    <t xml:space="preserve"> Departure</t>
  </si>
  <si>
    <t xml:space="preserve"> Return</t>
  </si>
  <si>
    <t xml:space="preserve"> Number of days in travel status:</t>
  </si>
  <si>
    <t>Mileage</t>
  </si>
  <si>
    <t># of miles</t>
  </si>
  <si>
    <t>rate</t>
  </si>
  <si>
    <t>total</t>
  </si>
  <si>
    <t>personal car</t>
  </si>
  <si>
    <t>Rental car</t>
  </si>
  <si>
    <t># of days</t>
  </si>
  <si>
    <t>per day</t>
  </si>
  <si>
    <t>Hotel</t>
  </si>
  <si>
    <t># of nights</t>
  </si>
  <si>
    <t>per night</t>
  </si>
  <si>
    <t># of days*</t>
  </si>
  <si>
    <t>breakfast</t>
  </si>
  <si>
    <t>lunch</t>
  </si>
  <si>
    <t>dinner</t>
  </si>
  <si>
    <t>incidental</t>
  </si>
  <si>
    <t>Total</t>
  </si>
  <si>
    <t>DEPARTURE TIME</t>
  </si>
  <si>
    <t>RETURN TIME</t>
  </si>
  <si>
    <t>Other allowable expenses</t>
  </si>
  <si>
    <t>TRAVEL EXPENSE CLAIM</t>
  </si>
  <si>
    <t>CLAIMANT'S NAME</t>
  </si>
  <si>
    <t>POSITION</t>
  </si>
  <si>
    <t>RESIDENCE ADDRESS *</t>
  </si>
  <si>
    <t>TELEPHONE NUMBER</t>
  </si>
  <si>
    <t>CITY</t>
  </si>
  <si>
    <t>STATE</t>
  </si>
  <si>
    <t>ZIP CODE</t>
  </si>
  <si>
    <t>MEALS</t>
  </si>
  <si>
    <t>TRANSPORTATION</t>
  </si>
  <si>
    <t>LOCATION</t>
  </si>
  <si>
    <t>TOTAL</t>
  </si>
  <si>
    <t>WHERE EXPENSES</t>
  </si>
  <si>
    <t>LODGING</t>
  </si>
  <si>
    <t>BREAK-</t>
  </si>
  <si>
    <t>INCIDEN-</t>
  </si>
  <si>
    <t>COST OF</t>
  </si>
  <si>
    <t>TYPE</t>
  </si>
  <si>
    <t>TOLLS,</t>
  </si>
  <si>
    <t>PRIVATE CAR USE</t>
  </si>
  <si>
    <t>BUSINESS</t>
  </si>
  <si>
    <t>EXPENSES</t>
  </si>
  <si>
    <t>WERE INCURRED</t>
  </si>
  <si>
    <t>FAST</t>
  </si>
  <si>
    <t>LUNCH</t>
  </si>
  <si>
    <t>TALS</t>
  </si>
  <si>
    <t>TRANS.</t>
  </si>
  <si>
    <t>USED</t>
  </si>
  <si>
    <t>PARKING</t>
  </si>
  <si>
    <t>MILES</t>
  </si>
  <si>
    <t>AMOUNT</t>
  </si>
  <si>
    <t>EXPENSE</t>
  </si>
  <si>
    <t>FOR DAY</t>
  </si>
  <si>
    <t>SUBTOTALS</t>
  </si>
  <si>
    <t>COLUMN CODE (ACCTG. USE ONLY)</t>
  </si>
  <si>
    <t>CLAIM TOTAL</t>
  </si>
  <si>
    <t>(11)  PURPOSE OF TRIP, REMARKS AND DETAILS (Attach receipts/vouchers when required)</t>
  </si>
  <si>
    <t>CLAIMANT'S SIGNATURE</t>
  </si>
  <si>
    <t>SIGNATURE OF OFFICE APPROVING TRAVEL AND PAYMENT</t>
  </si>
  <si>
    <t>&gt;</t>
  </si>
  <si>
    <t>Ref#:</t>
  </si>
  <si>
    <t>Account-Obj:</t>
  </si>
  <si>
    <t>(registration fees, airfare etc.)</t>
  </si>
  <si>
    <r>
      <t>Registration Fee</t>
    </r>
    <r>
      <rPr>
        <sz val="10"/>
        <rFont val="Arial"/>
        <family val="2"/>
      </rPr>
      <t xml:space="preserve"> - Conference, Workshop, Training, etc.</t>
    </r>
  </si>
  <si>
    <r>
      <t>Airfare</t>
    </r>
    <r>
      <rPr>
        <sz val="10"/>
        <rFont val="Arial"/>
        <family val="2"/>
      </rPr>
      <t xml:space="preserve"> (Bus, Train, etc.)</t>
    </r>
  </si>
  <si>
    <t>Complete ONLY applicable items</t>
  </si>
  <si>
    <t>Account:</t>
  </si>
  <si>
    <t>Object:</t>
  </si>
  <si>
    <t>Breakfast</t>
  </si>
  <si>
    <t>Lodging</t>
  </si>
  <si>
    <t>Lunch</t>
  </si>
  <si>
    <t>Dinner</t>
  </si>
  <si>
    <t>Incidental</t>
  </si>
  <si>
    <t>Total per diem</t>
  </si>
  <si>
    <t>Per diem including maximum lodging (w/receipt)</t>
  </si>
  <si>
    <t>PO#:</t>
  </si>
  <si>
    <t xml:space="preserve"> </t>
  </si>
  <si>
    <t>Mileage Rate</t>
  </si>
  <si>
    <t>PURPOSE OF TRIP</t>
  </si>
  <si>
    <t>Account</t>
  </si>
  <si>
    <t>No:</t>
  </si>
  <si>
    <t>Maximum Advance Allowed</t>
  </si>
  <si>
    <t xml:space="preserve">Amount </t>
  </si>
  <si>
    <t>Authorized for Advance</t>
  </si>
  <si>
    <t>Signature of Project Director/Dean</t>
  </si>
  <si>
    <t>Ref. No.</t>
  </si>
  <si>
    <t>Is this travel to be paid from State funds? (Y/N)</t>
  </si>
  <si>
    <t>Traveler's Name:</t>
  </si>
  <si>
    <t>Dept:</t>
  </si>
  <si>
    <r>
      <t>Destination</t>
    </r>
    <r>
      <rPr>
        <sz val="10"/>
        <rFont val="Arial"/>
        <family val="2"/>
      </rPr>
      <t>:</t>
    </r>
  </si>
  <si>
    <t>State Funds</t>
  </si>
  <si>
    <t>Payment Source</t>
  </si>
  <si>
    <t>Account No:</t>
  </si>
  <si>
    <t>Is this claim being paid with State funds (Y/N)?</t>
  </si>
  <si>
    <t xml:space="preserve"> DINNER</t>
  </si>
  <si>
    <t>Less Travel Advance (if applicable)</t>
  </si>
  <si>
    <t>Less Prepaid Airfare (if applicable</t>
  </si>
  <si>
    <t>Less Other Prepaid Expenses - Registration Fees, etc. (if applicable)</t>
  </si>
  <si>
    <t>Page 1 of 2</t>
  </si>
  <si>
    <t>Page 2 of 2</t>
  </si>
  <si>
    <t>GRAND TOTAL</t>
  </si>
  <si>
    <t>PROJECT TITLE</t>
  </si>
  <si>
    <t xml:space="preserve">    I certify that the cost of operating the vehicle is equal to or greater than the rate claimed and I adhered to the vehicle safety and seat belt useage rules.</t>
  </si>
  <si>
    <t>NORMAL WORK HOURS</t>
  </si>
  <si>
    <t>PRIVATE VEHICLE LICENSE NO.</t>
  </si>
  <si>
    <t>MILEAGE RATE CLAIMED</t>
  </si>
  <si>
    <t>APPROVED FOR PROCESSING:</t>
  </si>
  <si>
    <t>DATE:</t>
  </si>
  <si>
    <t>PRIVATE VEHICLE LICENSE</t>
  </si>
  <si>
    <t/>
  </si>
  <si>
    <t>DEPARTURE DATE &amp; TIME</t>
  </si>
  <si>
    <t>RETURN DATE &amp; TIME</t>
  </si>
  <si>
    <t>CARFARE,</t>
  </si>
  <si>
    <t xml:space="preserve">  PURPOSE OF TRIP, REMARKS AND DETAILS (Attach receipts/vouchers when required)</t>
  </si>
  <si>
    <t>Bal From Page 1</t>
  </si>
  <si>
    <t>INSTRUCTIONS</t>
  </si>
  <si>
    <t xml:space="preserve">RETURN DATE </t>
  </si>
  <si>
    <t>&amp; TIME</t>
  </si>
  <si>
    <t xml:space="preserve">DEPART DATE </t>
  </si>
  <si>
    <t>advances</t>
  </si>
  <si>
    <t>CAMPUS ZIP</t>
  </si>
  <si>
    <t>NORMAL WORKING HOURS</t>
  </si>
  <si>
    <t xml:space="preserve">RESIDENCE ADDRESS </t>
  </si>
  <si>
    <t xml:space="preserve"> I certify that the cost of operating the vehicle is equal to or greater than the rate claimed and I adhered to the vehicle safety and seat belt usage rules.</t>
  </si>
  <si>
    <t>city, state or country</t>
  </si>
  <si>
    <t>http://www.dpa.ca.gov/jobinfo/statetravel.shtm</t>
  </si>
  <si>
    <t>http://www.csus.edu/travel/apinfo.htm</t>
  </si>
  <si>
    <t xml:space="preserve"> Advance</t>
  </si>
  <si>
    <t xml:space="preserve">  I HEREBY CERTIFY That the above is a true statement of the travel expenses incurred by me in accordance with University Enterprise, Inc. rules.  If a privately-owned vehicle was used,</t>
  </si>
  <si>
    <r>
      <t>UNIVERSITY ENTERPRISES, INC. EMPLOYEE (Y/N</t>
    </r>
    <r>
      <rPr>
        <sz val="9"/>
        <rFont val="Arial"/>
        <family val="2"/>
      </rPr>
      <t>)</t>
    </r>
  </si>
  <si>
    <t>UNIVERSITY ENTERPRISES, INC. EMPLOYEE?  (Y/N)</t>
  </si>
  <si>
    <t>(Attach copy of con-                      ference announcement)</t>
  </si>
  <si>
    <t>(Use estimated cost worksheet to calculate travel cost)</t>
  </si>
  <si>
    <t xml:space="preserve">PROJECT TITLE OR SAC STATE OFFICE </t>
  </si>
  <si>
    <t>PROJECT TITLE OR SAC STATE OFFICE</t>
  </si>
  <si>
    <t>Page 1 Subtotal</t>
  </si>
  <si>
    <t>Continued from page 1</t>
  </si>
  <si>
    <t>(Total will automatically be entered on Travel Request form)</t>
  </si>
  <si>
    <t>University Enterprises, Inc. Travel Forms</t>
  </si>
  <si>
    <t xml:space="preserve">       University Enterprises, Inc.</t>
  </si>
  <si>
    <t xml:space="preserve">       Campus Zip 6111</t>
  </si>
  <si>
    <t>Estimated Travel Cost Worksheet</t>
  </si>
  <si>
    <t>-1481</t>
  </si>
  <si>
    <t>*Enter number of days each item is allowable - see travel guidelines.</t>
  </si>
  <si>
    <r>
      <t xml:space="preserve">(To be filed in </t>
    </r>
    <r>
      <rPr>
        <b/>
        <i/>
        <u/>
        <sz val="9"/>
        <rFont val="Arial"/>
        <family val="2"/>
      </rPr>
      <t>advance</t>
    </r>
    <r>
      <rPr>
        <b/>
        <i/>
        <sz val="9"/>
        <rFont val="Arial"/>
        <family val="2"/>
      </rPr>
      <t xml:space="preserve"> of travel.)</t>
    </r>
  </si>
  <si>
    <t>UEI Account Authorization</t>
  </si>
  <si>
    <t xml:space="preserve"> I HEREBY CERTIFY That the above is a true statement of the travel expenses incurred by me in accordance with University Enterprises, Inc. rules. If a privately-owned vehicle was used,</t>
  </si>
  <si>
    <t>University Enterprises, Inc., policy requires that all travelers submit a Travel Request prior to departure.</t>
  </si>
  <si>
    <t>Limited to 90% of the estimated total cost less prepaid costs.</t>
  </si>
  <si>
    <t>Print the Estimated Cost Worksheet and the Travel Request twice. Submit one set to the UEI account administrator</t>
  </si>
  <si>
    <t>responsible for the project. The other set should be retained in the project office.</t>
  </si>
  <si>
    <t>The tabs at the bottom of this Travel Request and Claim workbook identify the forms discussed below.</t>
  </si>
  <si>
    <t xml:space="preserve">Save the Travel Request and Claim workbook to your computer for your later use in completing the Travel Claim. </t>
  </si>
  <si>
    <t>date (far left column) relates to the day the expenses were incurred. Be sure to complete the information requested</t>
  </si>
  <si>
    <t>at the top of the form, such as your normal working hours and your private vehicle license plate number.</t>
  </si>
  <si>
    <t>The University regulations are posted at:</t>
  </si>
  <si>
    <t>The State travel regulations, which apply for travel paid with state contract funding, can be found at:</t>
  </si>
  <si>
    <t>If you have any questions regarding these forms, please contact your UEI account administrator.</t>
  </si>
  <si>
    <t xml:space="preserve">Completed forms should be submitted to your UEI account administrator at the following address: </t>
  </si>
  <si>
    <t>funds will activate the appropriate expense guide to automatically calculate applicable expenses, such as car mileage</t>
  </si>
  <si>
    <t xml:space="preserve">Please begin by completing the Estimated Cost Worksheet. The answer to the initial question regarding the source of </t>
  </si>
  <si>
    <t>the most current version.</t>
  </si>
  <si>
    <t>For each travel claim you submit, please access the travel forms posted to the Web site to ensure that you are using</t>
  </si>
  <si>
    <r>
      <t>Complete and submit the Travel Claim within 30 days of returning from your trip.</t>
    </r>
    <r>
      <rPr>
        <sz val="10"/>
        <rFont val="Arial"/>
        <family val="2"/>
      </rPr>
      <t xml:space="preserve"> For trips longer than nine days,</t>
    </r>
  </si>
  <si>
    <t>rates and per diem allowances. After the Estimated Cost Worksheet is completed, fill in the Travel Request form.</t>
  </si>
  <si>
    <t>Some of the data entered in the Estimated Cost Worksheet will have automatically filled in on the Travel Request.</t>
  </si>
  <si>
    <t>If you are requesting an advance of funds, place an "X" in the Cash Advance Request box on the Travel Request.</t>
  </si>
  <si>
    <t>Your allowable advance amount will automatically calculate in the appropriate area of the form.</t>
  </si>
  <si>
    <t>use the two-page version of the form. When completing your Travel Claim, keep in mind that the column for the</t>
  </si>
  <si>
    <t>Non-state Funds</t>
  </si>
  <si>
    <t xml:space="preserve"> CASH ADVANCE REQUEST</t>
  </si>
  <si>
    <t>Other items (explain below)</t>
  </si>
  <si>
    <t>Not more than 30 days prior to travel date.</t>
  </si>
  <si>
    <t xml:space="preserve">       Bookstore Building, Suite 3400</t>
  </si>
  <si>
    <t>All Meals*</t>
  </si>
  <si>
    <t>Meals</t>
  </si>
  <si>
    <t>Total Meals</t>
  </si>
  <si>
    <t>Allowable mileage, meals and lodging:</t>
  </si>
  <si>
    <t>If attending a conference/workshop where certain meals are provided, reimbursement is not allowed for those meals. Incidentals are allowed only after each complete 24-hour period in travel status.</t>
  </si>
  <si>
    <t>Reciepts are required for each meal of $25 or more.</t>
  </si>
  <si>
    <t>*Actual meal amounts will be reimbursed up to $55 per day for meals on non-state funded travel. Per meal reimbursement levels are not defined except for travel less than 24 hours, partial days of travel, or if meals are provided by a conference. The exception reimbursement levels are $10 for breakfast, $15 for lunch, and $30 for dinner. Receipts are required for each meal of $25 or more.</t>
  </si>
  <si>
    <t>UEI Employee ID #</t>
  </si>
  <si>
    <t>EID Number:</t>
  </si>
  <si>
    <t>EMPLOYEE NUMBER*</t>
  </si>
  <si>
    <t xml:space="preserve">       Sponsored Programs Administration</t>
  </si>
  <si>
    <t>SPONSORED PROGRAMS ADMINISTRATION APPROVAL</t>
  </si>
  <si>
    <r>
      <t xml:space="preserve">Travel Request forms must be approved by authorized Project official and forwarded to Sponsored Programs Administration, Bookstore Bldg Suite 3400 Campus Zip 6111 </t>
    </r>
    <r>
      <rPr>
        <b/>
        <i/>
        <sz val="8"/>
        <rFont val="Arial"/>
        <family val="2"/>
      </rPr>
      <t>IN ADVANCE OF TRAVEL.</t>
    </r>
    <r>
      <rPr>
        <sz val="8"/>
        <rFont val="Arial"/>
        <family val="2"/>
      </rPr>
      <t xml:space="preserve"> Reimbursement of expenses must be claimed on travel claim voucher within 30 days of travel return date. Reimbursement will not exceed allowable rates according to University policy and pertinent grant or contract guidelines. </t>
    </r>
  </si>
  <si>
    <t>For Sponsored Programs Administration Use Only</t>
  </si>
  <si>
    <t>FOR SPONSORED PROGRAMS ADMINISTRATION USE ONLY</t>
  </si>
  <si>
    <t>Name of Project Director/Dean</t>
  </si>
  <si>
    <t>NAME OF OFFICE APPROVING TRAVEL AND PAYMENT</t>
  </si>
  <si>
    <t xml:space="preserve">  SIGNATURE OF AUTHORITY FOR SPECIAL EXPENSES </t>
  </si>
  <si>
    <t xml:space="preserve">  NAME AND TITLE OF AUTHORITY FOR SPECIAL EXPENSES </t>
  </si>
  <si>
    <t>UEI Account Administrator (Name and Signature)</t>
  </si>
  <si>
    <r>
      <t xml:space="preserve">All meals </t>
    </r>
    <r>
      <rPr>
        <b/>
        <sz val="14"/>
        <rFont val="Arial"/>
        <family val="2"/>
      </rPr>
      <t>*</t>
    </r>
  </si>
  <si>
    <r>
      <rPr>
        <b/>
        <sz val="14"/>
        <rFont val="Arial"/>
        <family val="2"/>
      </rPr>
      <t>*</t>
    </r>
    <r>
      <rPr>
        <sz val="10"/>
        <rFont val="Arial"/>
        <family val="2"/>
      </rPr>
      <t xml:space="preserve"> Non-state funds: Actual meal amounts will be reimbursed up to $55 per day for meals. Per meal reimbursement levels are not defined except for travel less than 24 hours, partial days of travel, or if meals are provided by a conference. The exception reimbursement levels are $10 for breakfast, $15 for lunch, and $30 for dinner. </t>
    </r>
  </si>
  <si>
    <t>http://www.enterprises.csus.edu/wp-content/uploads/2012/08/Policy2035-Travel_Policy.pdf</t>
  </si>
  <si>
    <t>UEI Travel Policy</t>
  </si>
  <si>
    <t>on or after 1/1/2019</t>
  </si>
  <si>
    <t>https://www.csus.edu/aba/accounts-payable/travel.html</t>
  </si>
  <si>
    <t>http://www.calhr.ca.gov/employees/pages/travel-reimbursements.aspx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</si>
</sst>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8" formatCode="&quot;$&quot;#,##0.00_);[Red]\(&quot;$&quot;#,##0.00\)"/>
    <numFmt numFmtId="44" formatCode="_(&quot;$&quot;* #,##0.00_);_(&quot;$&quot;* \(#,##0.00\);_(&quot;$&quot;* &quot;-&quot;??_);_(@_)"/>
    <numFmt numFmtId="43" formatCode="_(* #,##0.00_);_(* \(#,##0.00\);_(* &quot;-&quot;??_);_(@_)"/>
    <numFmt numFmtId="164" formatCode="mm/dd/yy"/>
    <numFmt numFmtId="165" formatCode="000000"/>
    <numFmt numFmtId="166" formatCode="000000\-0000"/>
    <numFmt numFmtId="167" formatCode="000\-00\-0000"/>
    <numFmt numFmtId="168" formatCode="[&lt;=9999999]###\-####;\(###\)\ ###\-####"/>
    <numFmt numFmtId="169" formatCode="m/d"/>
    <numFmt numFmtId="170" formatCode="0000"/>
    <numFmt numFmtId="171" formatCode="_(* #,##0.000_);_(* \(#,##0.000\);_(* &quot;-&quot;??_);_(@_)"/>
    <numFmt numFmtId="172" formatCode="00000"/>
    <numFmt numFmtId="173" formatCode="0.000"/>
    <numFmt numFmtId="174" formatCode="[$-409]m/d/yy\ h:mm\ AM/PM;@"/>
    <numFmt numFmtId="175" formatCode="m/d/yy;@"/>
    <numFmt numFmtId="176" formatCode="0000\-0000"/>
  </numFmts>
  <fonts count="45" x14ac:knownFonts="1">
    <font>
      <sz val="10"/>
      <name val="Arial"/>
    </font>
    <font>
      <sz val="10"/>
      <name val="Arial"/>
      <family val="2"/>
    </font>
    <font>
      <sz val="9"/>
      <name val="Arial"/>
      <family val="2"/>
    </font>
    <font>
      <sz val="8"/>
      <name val="Arial"/>
      <family val="2"/>
    </font>
    <font>
      <b/>
      <i/>
      <sz val="8"/>
      <name val="Arial"/>
      <family val="2"/>
    </font>
    <font>
      <b/>
      <sz val="10"/>
      <name val="Arial"/>
      <family val="2"/>
    </font>
    <font>
      <b/>
      <sz val="12"/>
      <name val="Arial"/>
      <family val="2"/>
    </font>
    <font>
      <b/>
      <sz val="9"/>
      <name val="Arial"/>
      <family val="2"/>
    </font>
    <font>
      <b/>
      <i/>
      <sz val="9"/>
      <name val="Arial"/>
      <family val="2"/>
    </font>
    <font>
      <b/>
      <i/>
      <u/>
      <sz val="9"/>
      <name val="Arial"/>
      <family val="2"/>
    </font>
    <font>
      <b/>
      <sz val="11"/>
      <color indexed="10"/>
      <name val="Arial"/>
      <family val="2"/>
    </font>
    <font>
      <b/>
      <i/>
      <sz val="10"/>
      <color indexed="9"/>
      <name val="Arial"/>
      <family val="2"/>
    </font>
    <font>
      <sz val="11"/>
      <name val="Arial"/>
      <family val="2"/>
    </font>
    <font>
      <sz val="12"/>
      <name val="Arial"/>
      <family val="2"/>
    </font>
    <font>
      <b/>
      <sz val="14"/>
      <name val="Arial"/>
      <family val="2"/>
    </font>
    <font>
      <b/>
      <u/>
      <sz val="8"/>
      <name val="Arial"/>
      <family val="2"/>
    </font>
    <font>
      <sz val="10"/>
      <name val="Arial"/>
      <family val="2"/>
    </font>
    <font>
      <b/>
      <u/>
      <sz val="10"/>
      <name val="Arial"/>
      <family val="2"/>
    </font>
    <font>
      <i/>
      <sz val="10"/>
      <name val="Arial"/>
      <family val="2"/>
    </font>
    <font>
      <b/>
      <sz val="11"/>
      <name val="Arial"/>
      <family val="2"/>
    </font>
    <font>
      <b/>
      <i/>
      <sz val="10"/>
      <name val="Arial"/>
      <family val="2"/>
    </font>
    <font>
      <b/>
      <i/>
      <sz val="11"/>
      <name val="Arial"/>
      <family val="2"/>
    </font>
    <font>
      <b/>
      <sz val="8"/>
      <color indexed="10"/>
      <name val="Arial"/>
      <family val="2"/>
    </font>
    <font>
      <sz val="6"/>
      <name val="Arial"/>
      <family val="2"/>
    </font>
    <font>
      <b/>
      <sz val="10"/>
      <color indexed="10"/>
      <name val="Arial"/>
      <family val="2"/>
    </font>
    <font>
      <sz val="14"/>
      <name val="Arial"/>
      <family val="2"/>
    </font>
    <font>
      <b/>
      <i/>
      <sz val="7"/>
      <name val="Arial"/>
      <family val="2"/>
    </font>
    <font>
      <sz val="8"/>
      <name val="Arial"/>
      <family val="2"/>
    </font>
    <font>
      <sz val="5"/>
      <name val="Arial"/>
      <family val="2"/>
    </font>
    <font>
      <sz val="6"/>
      <name val="Arial"/>
      <family val="2"/>
    </font>
    <font>
      <sz val="7"/>
      <name val="Arial"/>
      <family val="2"/>
    </font>
    <font>
      <b/>
      <sz val="8"/>
      <name val="Arial"/>
      <family val="2"/>
    </font>
    <font>
      <b/>
      <sz val="8"/>
      <name val="Arial"/>
      <family val="2"/>
    </font>
    <font>
      <i/>
      <sz val="9"/>
      <name val="Arial"/>
      <family val="2"/>
    </font>
    <font>
      <sz val="9"/>
      <color indexed="8"/>
      <name val="Arial"/>
      <family val="2"/>
    </font>
    <font>
      <b/>
      <u/>
      <sz val="9"/>
      <name val="Arial"/>
      <family val="2"/>
    </font>
    <font>
      <b/>
      <i/>
      <sz val="8"/>
      <color indexed="10"/>
      <name val="Arial"/>
      <family val="2"/>
    </font>
    <font>
      <b/>
      <u/>
      <sz val="11"/>
      <color indexed="9"/>
      <name val="Arial"/>
      <family val="2"/>
    </font>
    <font>
      <b/>
      <sz val="10"/>
      <color indexed="8"/>
      <name val="Arial"/>
      <family val="2"/>
    </font>
    <font>
      <b/>
      <sz val="12"/>
      <color indexed="10"/>
      <name val="Arial"/>
      <family val="2"/>
    </font>
    <font>
      <b/>
      <sz val="8"/>
      <color indexed="81"/>
      <name val="Tahoma"/>
      <family val="2"/>
    </font>
    <font>
      <sz val="10"/>
      <color indexed="27"/>
      <name val="Arial"/>
      <family val="2"/>
    </font>
    <font>
      <sz val="10"/>
      <color indexed="8"/>
      <name val="Arial"/>
      <family val="2"/>
    </font>
    <font>
      <u/>
      <sz val="10"/>
      <color indexed="12"/>
      <name val="Arial"/>
      <family val="2"/>
    </font>
    <font>
      <i/>
      <u/>
      <sz val="10"/>
      <name val="Arial"/>
      <family val="2"/>
    </font>
  </fonts>
  <fills count="7">
    <fill>
      <patternFill patternType="none"/>
    </fill>
    <fill>
      <patternFill patternType="gray125"/>
    </fill>
    <fill>
      <patternFill patternType="solid">
        <fgColor indexed="42"/>
        <bgColor indexed="64"/>
      </patternFill>
    </fill>
    <fill>
      <patternFill patternType="solid">
        <fgColor indexed="27"/>
        <bgColor indexed="64"/>
      </patternFill>
    </fill>
    <fill>
      <patternFill patternType="solid">
        <fgColor indexed="20"/>
        <bgColor indexed="64"/>
      </patternFill>
    </fill>
    <fill>
      <patternFill patternType="solid">
        <fgColor indexed="62"/>
        <bgColor indexed="64"/>
      </patternFill>
    </fill>
    <fill>
      <patternFill patternType="solid">
        <fgColor indexed="21"/>
        <bgColor indexed="64"/>
      </patternFill>
    </fill>
  </fills>
  <borders count="4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style="double">
        <color indexed="64"/>
      </bottom>
      <diagonal/>
    </border>
    <border>
      <left/>
      <right/>
      <top/>
      <bottom style="double">
        <color indexed="64"/>
      </bottom>
      <diagonal/>
    </border>
    <border>
      <left/>
      <right style="thin">
        <color indexed="64"/>
      </right>
      <top/>
      <bottom style="thin">
        <color indexed="64"/>
      </bottom>
      <diagonal/>
    </border>
    <border>
      <left/>
      <right style="thin">
        <color indexed="64"/>
      </right>
      <top/>
      <bottom style="double">
        <color indexed="64"/>
      </bottom>
      <diagonal/>
    </border>
    <border>
      <left/>
      <right style="thin">
        <color indexed="64"/>
      </right>
      <top style="medium">
        <color indexed="64"/>
      </top>
      <bottom/>
      <diagonal/>
    </border>
    <border>
      <left/>
      <right/>
      <top style="medium">
        <color indexed="64"/>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double">
        <color indexed="64"/>
      </right>
      <top/>
      <bottom/>
      <diagonal/>
    </border>
    <border>
      <left/>
      <right style="double">
        <color indexed="64"/>
      </right>
      <top/>
      <bottom style="double">
        <color indexed="64"/>
      </bottom>
      <diagonal/>
    </border>
    <border>
      <left/>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bottom style="double">
        <color indexed="64"/>
      </bottom>
      <diagonal/>
    </border>
    <border>
      <left style="thin">
        <color indexed="64"/>
      </left>
      <right/>
      <top style="double">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double">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right style="medium">
        <color indexed="64"/>
      </right>
      <top style="medium">
        <color indexed="64"/>
      </top>
      <bottom/>
      <diagonal/>
    </border>
    <border>
      <left style="medium">
        <color indexed="64"/>
      </left>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43" fillId="0" borderId="0" applyNumberFormat="0" applyFill="0" applyBorder="0" applyAlignment="0" applyProtection="0">
      <alignment vertical="top"/>
      <protection locked="0"/>
    </xf>
  </cellStyleXfs>
  <cellXfs count="461">
    <xf numFmtId="0" fontId="0" fillId="0" borderId="0" xfId="0"/>
    <xf numFmtId="0" fontId="2" fillId="0" borderId="0" xfId="0" applyFont="1"/>
    <xf numFmtId="0" fontId="3" fillId="0" borderId="0" xfId="0" applyFont="1"/>
    <xf numFmtId="0" fontId="4" fillId="0" borderId="0" xfId="0" applyFont="1"/>
    <xf numFmtId="0" fontId="2" fillId="0" borderId="0" xfId="0" applyFont="1" applyAlignment="1">
      <alignment wrapText="1"/>
    </xf>
    <xf numFmtId="0" fontId="0" fillId="0" borderId="0" xfId="0" applyAlignment="1">
      <alignment horizontal="right"/>
    </xf>
    <xf numFmtId="0" fontId="2" fillId="0" borderId="0" xfId="0" applyFont="1" applyAlignment="1">
      <alignment horizontal="right"/>
    </xf>
    <xf numFmtId="0" fontId="0" fillId="0" borderId="1" xfId="0" applyBorder="1"/>
    <xf numFmtId="0" fontId="8" fillId="0" borderId="0" xfId="0" applyFont="1" applyAlignment="1">
      <alignment horizontal="right"/>
    </xf>
    <xf numFmtId="0" fontId="0" fillId="0" borderId="0" xfId="0" applyBorder="1"/>
    <xf numFmtId="0" fontId="3" fillId="0" borderId="0" xfId="0" applyFont="1" applyAlignment="1">
      <alignment horizontal="right"/>
    </xf>
    <xf numFmtId="0" fontId="7" fillId="0" borderId="0" xfId="0" applyFont="1" applyAlignment="1">
      <alignment vertical="center"/>
    </xf>
    <xf numFmtId="0" fontId="0" fillId="0" borderId="2" xfId="0" applyBorder="1"/>
    <xf numFmtId="0" fontId="5" fillId="0" borderId="0" xfId="0" applyFont="1"/>
    <xf numFmtId="0" fontId="7" fillId="0" borderId="0" xfId="0" applyFont="1"/>
    <xf numFmtId="0" fontId="8" fillId="0" borderId="0" xfId="0" applyFont="1"/>
    <xf numFmtId="0" fontId="10" fillId="0" borderId="2" xfId="0" applyFont="1" applyBorder="1" applyAlignment="1" applyProtection="1">
      <alignment horizontal="center" vertical="center"/>
      <protection locked="0"/>
    </xf>
    <xf numFmtId="0" fontId="0" fillId="0" borderId="1" xfId="0" applyBorder="1" applyProtection="1">
      <protection locked="0"/>
    </xf>
    <xf numFmtId="43" fontId="13" fillId="0" borderId="3" xfId="1" applyFont="1" applyBorder="1" applyProtection="1">
      <protection locked="0"/>
    </xf>
    <xf numFmtId="44" fontId="6" fillId="0" borderId="1" xfId="2" applyFont="1" applyBorder="1"/>
    <xf numFmtId="0" fontId="14" fillId="0" borderId="0" xfId="0" applyFont="1" applyAlignment="1">
      <alignment horizontal="right"/>
    </xf>
    <xf numFmtId="0" fontId="19" fillId="0" borderId="0" xfId="0" applyFont="1"/>
    <xf numFmtId="0" fontId="0" fillId="0" borderId="0" xfId="0" applyBorder="1" applyAlignment="1">
      <alignment horizontal="right"/>
    </xf>
    <xf numFmtId="164" fontId="12" fillId="0" borderId="0" xfId="0" applyNumberFormat="1" applyFont="1" applyBorder="1" applyAlignment="1" applyProtection="1">
      <alignment horizontal="center"/>
      <protection locked="0"/>
    </xf>
    <xf numFmtId="18" fontId="12" fillId="0" borderId="4" xfId="0" applyNumberFormat="1" applyFont="1" applyBorder="1" applyAlignment="1" applyProtection="1">
      <alignment horizontal="center"/>
      <protection locked="0"/>
    </xf>
    <xf numFmtId="44" fontId="5" fillId="0" borderId="1" xfId="2" applyFont="1" applyBorder="1" applyProtection="1">
      <protection locked="0"/>
    </xf>
    <xf numFmtId="8" fontId="0" fillId="0" borderId="1" xfId="0" applyNumberFormat="1" applyBorder="1" applyProtection="1">
      <protection locked="0"/>
    </xf>
    <xf numFmtId="0" fontId="0" fillId="0" borderId="0" xfId="0" applyProtection="1">
      <protection locked="0"/>
    </xf>
    <xf numFmtId="43" fontId="19" fillId="0" borderId="5" xfId="1" applyFont="1" applyBorder="1" applyProtection="1"/>
    <xf numFmtId="0" fontId="22" fillId="0" borderId="0" xfId="0" applyFont="1"/>
    <xf numFmtId="0" fontId="12" fillId="0" borderId="0" xfId="0" applyFont="1" applyBorder="1" applyProtection="1"/>
    <xf numFmtId="0" fontId="0" fillId="0" borderId="3" xfId="0" applyBorder="1" applyProtection="1">
      <protection locked="0"/>
    </xf>
    <xf numFmtId="0" fontId="23" fillId="0" borderId="0" xfId="0" applyFont="1" applyProtection="1"/>
    <xf numFmtId="0" fontId="1" fillId="0" borderId="0" xfId="0" applyFont="1" applyProtection="1"/>
    <xf numFmtId="0" fontId="1" fillId="0" borderId="0" xfId="0" applyFont="1" applyAlignment="1" applyProtection="1">
      <alignment horizontal="right"/>
    </xf>
    <xf numFmtId="0" fontId="25" fillId="0" borderId="0" xfId="0" applyFont="1" applyProtection="1"/>
    <xf numFmtId="0" fontId="26" fillId="0" borderId="0" xfId="0" quotePrefix="1" applyFont="1" applyAlignment="1" applyProtection="1">
      <alignment horizontal="center"/>
    </xf>
    <xf numFmtId="0" fontId="1" fillId="0" borderId="0" xfId="0" applyFont="1" applyBorder="1" applyProtection="1"/>
    <xf numFmtId="0" fontId="1" fillId="0" borderId="1" xfId="0" applyFont="1" applyBorder="1" applyProtection="1"/>
    <xf numFmtId="0" fontId="1" fillId="0" borderId="6" xfId="0" applyFont="1" applyBorder="1" applyProtection="1"/>
    <xf numFmtId="0" fontId="1" fillId="0" borderId="4" xfId="0" applyFont="1" applyBorder="1" applyProtection="1"/>
    <xf numFmtId="0" fontId="1" fillId="0" borderId="7" xfId="0" applyFont="1" applyBorder="1" applyProtection="1"/>
    <xf numFmtId="0" fontId="23" fillId="0" borderId="4" xfId="0" quotePrefix="1" applyFont="1" applyBorder="1" applyAlignment="1" applyProtection="1">
      <alignment horizontal="left" vertical="top"/>
    </xf>
    <xf numFmtId="0" fontId="23" fillId="0" borderId="4" xfId="0" quotePrefix="1" applyFont="1" applyBorder="1" applyAlignment="1" applyProtection="1">
      <alignment horizontal="center" vertical="top"/>
    </xf>
    <xf numFmtId="0" fontId="23" fillId="0" borderId="1" xfId="0" quotePrefix="1" applyFont="1" applyBorder="1" applyAlignment="1" applyProtection="1">
      <alignment horizontal="left" vertical="top"/>
    </xf>
    <xf numFmtId="0" fontId="3" fillId="0" borderId="1" xfId="0" applyFont="1" applyBorder="1" applyAlignment="1" applyProtection="1">
      <alignment horizontal="center" vertical="top"/>
    </xf>
    <xf numFmtId="0" fontId="23" fillId="0" borderId="7" xfId="0" applyFont="1" applyBorder="1" applyAlignment="1" applyProtection="1">
      <alignment vertical="top"/>
    </xf>
    <xf numFmtId="0" fontId="23" fillId="0" borderId="7" xfId="0" quotePrefix="1" applyFont="1" applyBorder="1" applyAlignment="1" applyProtection="1">
      <alignment horizontal="center" vertical="top"/>
    </xf>
    <xf numFmtId="0" fontId="27" fillId="0" borderId="1" xfId="0" applyFont="1" applyBorder="1" applyAlignment="1" applyProtection="1">
      <alignment vertical="top"/>
    </xf>
    <xf numFmtId="0" fontId="23" fillId="0" borderId="1" xfId="0" applyFont="1" applyBorder="1" applyAlignment="1" applyProtection="1">
      <alignment horizontal="centerContinuous" vertical="top"/>
    </xf>
    <xf numFmtId="0" fontId="23" fillId="0" borderId="7" xfId="0" applyFont="1" applyBorder="1" applyAlignment="1" applyProtection="1">
      <alignment horizontal="centerContinuous" vertical="top"/>
    </xf>
    <xf numFmtId="0" fontId="1" fillId="0" borderId="0" xfId="0" applyFont="1" applyAlignment="1" applyProtection="1">
      <alignment vertical="top"/>
    </xf>
    <xf numFmtId="0" fontId="27" fillId="0" borderId="4" xfId="0" applyFont="1" applyBorder="1" applyAlignment="1" applyProtection="1">
      <alignment horizontal="center"/>
    </xf>
    <xf numFmtId="0" fontId="23" fillId="0" borderId="4" xfId="0" applyFont="1" applyBorder="1" applyProtection="1"/>
    <xf numFmtId="0" fontId="23" fillId="0" borderId="4" xfId="0" applyFont="1" applyBorder="1" applyAlignment="1" applyProtection="1">
      <alignment horizontal="center"/>
    </xf>
    <xf numFmtId="0" fontId="28" fillId="0" borderId="4" xfId="0" quotePrefix="1" applyFont="1" applyBorder="1" applyAlignment="1" applyProtection="1">
      <alignment horizontal="left"/>
    </xf>
    <xf numFmtId="0" fontId="23" fillId="0" borderId="0" xfId="0" applyFont="1" applyBorder="1" applyAlignment="1" applyProtection="1">
      <alignment horizontal="center"/>
    </xf>
    <xf numFmtId="0" fontId="23" fillId="0" borderId="4" xfId="0" quotePrefix="1" applyFont="1" applyBorder="1" applyAlignment="1" applyProtection="1">
      <alignment horizontal="center"/>
    </xf>
    <xf numFmtId="0" fontId="29" fillId="0" borderId="4" xfId="0" applyFont="1" applyBorder="1" applyAlignment="1" applyProtection="1">
      <alignment horizontal="center"/>
    </xf>
    <xf numFmtId="0" fontId="23" fillId="0" borderId="1" xfId="0" applyFont="1" applyBorder="1" applyAlignment="1" applyProtection="1">
      <alignment horizontal="centerContinuous"/>
    </xf>
    <xf numFmtId="0" fontId="23" fillId="0" borderId="7" xfId="0" applyFont="1" applyBorder="1" applyAlignment="1" applyProtection="1">
      <alignment horizontal="centerContinuous"/>
    </xf>
    <xf numFmtId="40" fontId="27" fillId="0" borderId="9" xfId="0" applyNumberFormat="1" applyFont="1" applyBorder="1" applyProtection="1"/>
    <xf numFmtId="40" fontId="30" fillId="0" borderId="9" xfId="0" applyNumberFormat="1" applyFont="1" applyBorder="1" applyAlignment="1" applyProtection="1">
      <alignment vertical="top"/>
    </xf>
    <xf numFmtId="1" fontId="30" fillId="0" borderId="9" xfId="0" applyNumberFormat="1" applyFont="1" applyBorder="1" applyAlignment="1" applyProtection="1">
      <alignment vertical="top"/>
    </xf>
    <xf numFmtId="40" fontId="3" fillId="0" borderId="7" xfId="0" applyNumberFormat="1" applyFont="1" applyBorder="1" applyAlignment="1" applyProtection="1">
      <alignment wrapText="1"/>
      <protection locked="0"/>
    </xf>
    <xf numFmtId="40" fontId="3" fillId="0" borderId="7" xfId="0" applyNumberFormat="1" applyFont="1" applyBorder="1" applyProtection="1">
      <protection locked="0"/>
    </xf>
    <xf numFmtId="40" fontId="27" fillId="0" borderId="7" xfId="0" applyNumberFormat="1" applyFont="1" applyBorder="1" applyAlignment="1" applyProtection="1">
      <alignment wrapText="1"/>
      <protection locked="0"/>
    </xf>
    <xf numFmtId="40" fontId="27" fillId="0" borderId="4" xfId="0" applyNumberFormat="1" applyFont="1" applyBorder="1" applyAlignment="1" applyProtection="1">
      <alignment wrapText="1"/>
      <protection locked="0"/>
    </xf>
    <xf numFmtId="40" fontId="3" fillId="0" borderId="4" xfId="0" applyNumberFormat="1" applyFont="1" applyBorder="1" applyProtection="1">
      <protection locked="0"/>
    </xf>
    <xf numFmtId="40" fontId="27" fillId="0" borderId="0" xfId="0" applyNumberFormat="1" applyFont="1" applyBorder="1" applyProtection="1"/>
    <xf numFmtId="0" fontId="29" fillId="0" borderId="10" xfId="0" applyFont="1" applyBorder="1" applyAlignment="1" applyProtection="1">
      <alignment vertical="top"/>
    </xf>
    <xf numFmtId="40" fontId="29" fillId="0" borderId="9" xfId="0" applyNumberFormat="1" applyFont="1" applyBorder="1" applyAlignment="1" applyProtection="1">
      <alignment vertical="top"/>
    </xf>
    <xf numFmtId="0" fontId="29" fillId="0" borderId="0" xfId="0" applyFont="1" applyAlignment="1" applyProtection="1">
      <alignment vertical="top"/>
    </xf>
    <xf numFmtId="40" fontId="27" fillId="0" borderId="7" xfId="0" applyNumberFormat="1" applyFont="1" applyBorder="1" applyProtection="1"/>
    <xf numFmtId="40" fontId="27" fillId="2" borderId="4" xfId="0" applyNumberFormat="1" applyFont="1" applyFill="1" applyBorder="1" applyAlignment="1" applyProtection="1">
      <alignment vertical="center"/>
    </xf>
    <xf numFmtId="0" fontId="1" fillId="0" borderId="0" xfId="0" applyFont="1" applyAlignment="1" applyProtection="1">
      <alignment vertical="center"/>
    </xf>
    <xf numFmtId="40" fontId="4" fillId="0" borderId="10" xfId="0" applyNumberFormat="1" applyFont="1" applyBorder="1" applyProtection="1"/>
    <xf numFmtId="40" fontId="27" fillId="0" borderId="10" xfId="0" applyNumberFormat="1" applyFont="1" applyBorder="1" applyProtection="1"/>
    <xf numFmtId="40" fontId="4" fillId="0" borderId="0" xfId="0" applyNumberFormat="1" applyFont="1" applyBorder="1" applyProtection="1"/>
    <xf numFmtId="40" fontId="27" fillId="0" borderId="0" xfId="0" quotePrefix="1" applyNumberFormat="1" applyFont="1" applyBorder="1" applyAlignment="1" applyProtection="1">
      <alignment horizontal="left"/>
    </xf>
    <xf numFmtId="40" fontId="27" fillId="0" borderId="4" xfId="0" applyNumberFormat="1" applyFont="1" applyBorder="1" applyProtection="1"/>
    <xf numFmtId="40" fontId="27" fillId="0" borderId="6" xfId="0" applyNumberFormat="1" applyFont="1" applyBorder="1" applyProtection="1"/>
    <xf numFmtId="38" fontId="27" fillId="0" borderId="6" xfId="0" applyNumberFormat="1" applyFont="1" applyBorder="1" applyProtection="1"/>
    <xf numFmtId="40" fontId="27" fillId="0" borderId="8" xfId="0" applyNumberFormat="1" applyFont="1" applyBorder="1" applyProtection="1"/>
    <xf numFmtId="0" fontId="29" fillId="0" borderId="0" xfId="0" applyFont="1" applyBorder="1" applyAlignment="1" applyProtection="1">
      <alignment vertical="top"/>
    </xf>
    <xf numFmtId="0" fontId="29" fillId="0" borderId="4" xfId="0" applyFont="1" applyBorder="1" applyAlignment="1" applyProtection="1">
      <alignment vertical="top"/>
    </xf>
    <xf numFmtId="0" fontId="23" fillId="0" borderId="0" xfId="0" applyFont="1" applyBorder="1" applyProtection="1"/>
    <xf numFmtId="0" fontId="29" fillId="0" borderId="0" xfId="0" applyFont="1" applyBorder="1" applyAlignment="1" applyProtection="1">
      <alignment horizontal="centerContinuous" vertical="top"/>
    </xf>
    <xf numFmtId="0" fontId="1" fillId="0" borderId="11" xfId="0" applyFont="1" applyBorder="1" applyProtection="1"/>
    <xf numFmtId="0" fontId="29" fillId="0" borderId="12" xfId="0" quotePrefix="1" applyFont="1" applyBorder="1" applyAlignment="1" applyProtection="1">
      <alignment horizontal="left" vertical="top"/>
    </xf>
    <xf numFmtId="0" fontId="29" fillId="0" borderId="13" xfId="0" applyFont="1" applyBorder="1" applyAlignment="1" applyProtection="1">
      <alignment vertical="top"/>
    </xf>
    <xf numFmtId="0" fontId="29" fillId="0" borderId="14" xfId="0" applyFont="1" applyBorder="1" applyAlignment="1" applyProtection="1">
      <alignment vertical="top"/>
    </xf>
    <xf numFmtId="0" fontId="1" fillId="0" borderId="15" xfId="0" applyFont="1" applyBorder="1" applyProtection="1"/>
    <xf numFmtId="0" fontId="29" fillId="0" borderId="0" xfId="0" applyNumberFormat="1" applyFont="1" applyAlignment="1" applyProtection="1">
      <alignment vertical="top"/>
    </xf>
    <xf numFmtId="40" fontId="27" fillId="0" borderId="10" xfId="0" applyNumberFormat="1" applyFont="1" applyBorder="1" applyAlignment="1" applyProtection="1">
      <alignment horizontal="right"/>
    </xf>
    <xf numFmtId="40" fontId="27" fillId="2" borderId="16" xfId="0" applyNumberFormat="1" applyFont="1" applyFill="1" applyBorder="1" applyAlignment="1" applyProtection="1">
      <alignment vertical="center"/>
    </xf>
    <xf numFmtId="38" fontId="27" fillId="2" borderId="17" xfId="0" applyNumberFormat="1" applyFont="1" applyFill="1" applyBorder="1" applyAlignment="1" applyProtection="1">
      <alignment vertical="center"/>
    </xf>
    <xf numFmtId="0" fontId="0" fillId="0" borderId="1" xfId="0" applyBorder="1" applyProtection="1"/>
    <xf numFmtId="166" fontId="34" fillId="0" borderId="0" xfId="0" applyNumberFormat="1" applyFont="1" applyAlignment="1" applyProtection="1">
      <alignment horizontal="right"/>
    </xf>
    <xf numFmtId="0" fontId="35" fillId="0" borderId="0" xfId="0" applyFont="1"/>
    <xf numFmtId="0" fontId="32" fillId="0" borderId="6" xfId="0" applyFont="1" applyBorder="1" applyAlignment="1">
      <alignment wrapText="1"/>
    </xf>
    <xf numFmtId="43" fontId="5" fillId="0" borderId="6" xfId="0" applyNumberFormat="1" applyFont="1" applyBorder="1"/>
    <xf numFmtId="0" fontId="7" fillId="0" borderId="18" xfId="0" applyFont="1" applyBorder="1"/>
    <xf numFmtId="43" fontId="5" fillId="0" borderId="18" xfId="0" applyNumberFormat="1" applyFont="1" applyBorder="1"/>
    <xf numFmtId="0" fontId="35" fillId="0" borderId="0" xfId="0" applyFont="1" applyBorder="1"/>
    <xf numFmtId="43" fontId="0" fillId="0" borderId="0" xfId="1" applyFont="1" applyBorder="1"/>
    <xf numFmtId="40" fontId="27" fillId="0" borderId="0" xfId="0" applyNumberFormat="1" applyFont="1" applyBorder="1" applyAlignment="1" applyProtection="1">
      <alignment horizontal="right"/>
    </xf>
    <xf numFmtId="171" fontId="0" fillId="0" borderId="0" xfId="1" applyNumberFormat="1" applyFont="1" applyBorder="1"/>
    <xf numFmtId="172" fontId="0" fillId="0" borderId="3" xfId="0" applyNumberFormat="1" applyBorder="1" applyProtection="1">
      <protection locked="0"/>
    </xf>
    <xf numFmtId="40" fontId="3" fillId="0" borderId="7" xfId="0" applyNumberFormat="1" applyFont="1" applyBorder="1" applyProtection="1"/>
    <xf numFmtId="0" fontId="3" fillId="0" borderId="12" xfId="0" applyFont="1" applyBorder="1" applyAlignment="1">
      <alignment horizontal="right"/>
    </xf>
    <xf numFmtId="0" fontId="0" fillId="0" borderId="0" xfId="0" applyAlignment="1">
      <alignment horizontal="left" vertical="top" wrapText="1" indent="1"/>
    </xf>
    <xf numFmtId="0" fontId="5" fillId="0" borderId="0" xfId="0" applyFont="1" applyBorder="1"/>
    <xf numFmtId="0" fontId="36" fillId="0" borderId="0" xfId="0" applyFont="1" applyAlignment="1">
      <alignment horizontal="right"/>
    </xf>
    <xf numFmtId="0" fontId="5" fillId="0" borderId="0" xfId="0" applyFont="1" applyAlignment="1">
      <alignment horizontal="centerContinuous"/>
    </xf>
    <xf numFmtId="164" fontId="12" fillId="0" borderId="3" xfId="2" applyNumberFormat="1" applyFont="1" applyBorder="1" applyAlignment="1" applyProtection="1">
      <alignment horizontal="center"/>
    </xf>
    <xf numFmtId="18" fontId="12" fillId="0" borderId="3" xfId="2" applyNumberFormat="1" applyFont="1" applyBorder="1" applyAlignment="1" applyProtection="1">
      <alignment horizontal="center"/>
    </xf>
    <xf numFmtId="44" fontId="6" fillId="0" borderId="3" xfId="2" applyFont="1" applyBorder="1" applyProtection="1"/>
    <xf numFmtId="173" fontId="0" fillId="0" borderId="1" xfId="0" applyNumberFormat="1" applyBorder="1" applyProtection="1"/>
    <xf numFmtId="0" fontId="0" fillId="0" borderId="0" xfId="0" applyProtection="1"/>
    <xf numFmtId="0" fontId="5" fillId="0" borderId="0" xfId="0" applyFont="1" applyAlignment="1" applyProtection="1">
      <alignment horizontal="right"/>
    </xf>
    <xf numFmtId="0" fontId="0" fillId="0" borderId="0" xfId="0" applyAlignment="1" applyProtection="1">
      <alignment horizontal="left"/>
    </xf>
    <xf numFmtId="43" fontId="1" fillId="0" borderId="0" xfId="1" applyProtection="1"/>
    <xf numFmtId="0" fontId="5" fillId="0" borderId="0" xfId="0" applyFont="1" applyBorder="1" applyAlignment="1" applyProtection="1">
      <alignment horizontal="left"/>
    </xf>
    <xf numFmtId="43" fontId="24" fillId="0" borderId="0" xfId="1" applyFont="1" applyAlignment="1" applyProtection="1">
      <alignment horizontal="right"/>
    </xf>
    <xf numFmtId="0" fontId="6" fillId="0" borderId="0" xfId="0" applyFont="1" applyAlignment="1" applyProtection="1">
      <alignment horizontal="center"/>
    </xf>
    <xf numFmtId="0" fontId="6" fillId="0" borderId="19" xfId="0" applyFont="1" applyBorder="1" applyProtection="1"/>
    <xf numFmtId="0" fontId="6" fillId="0" borderId="12" xfId="0" applyFont="1" applyBorder="1" applyProtection="1"/>
    <xf numFmtId="0" fontId="15" fillId="0" borderId="12" xfId="0" applyFont="1" applyBorder="1" applyAlignment="1" applyProtection="1">
      <alignment horizontal="center"/>
    </xf>
    <xf numFmtId="0" fontId="15" fillId="0" borderId="13" xfId="0" applyFont="1" applyBorder="1" applyAlignment="1" applyProtection="1">
      <alignment horizontal="center"/>
    </xf>
    <xf numFmtId="0" fontId="12" fillId="0" borderId="20" xfId="0" applyFont="1" applyBorder="1" applyProtection="1"/>
    <xf numFmtId="0" fontId="16" fillId="0" borderId="0" xfId="0" applyFont="1" applyProtection="1"/>
    <xf numFmtId="0" fontId="16" fillId="0" borderId="0" xfId="0" applyFont="1" applyBorder="1" applyProtection="1"/>
    <xf numFmtId="43" fontId="5" fillId="0" borderId="0" xfId="1" applyFont="1" applyProtection="1"/>
    <xf numFmtId="0" fontId="0" fillId="0" borderId="20" xfId="0" applyBorder="1" applyProtection="1"/>
    <xf numFmtId="0" fontId="0" fillId="0" borderId="0" xfId="0" applyBorder="1" applyProtection="1"/>
    <xf numFmtId="0" fontId="0" fillId="0" borderId="4" xfId="0" applyBorder="1" applyProtection="1"/>
    <xf numFmtId="0" fontId="3" fillId="0" borderId="0" xfId="0" applyFont="1" applyProtection="1"/>
    <xf numFmtId="0" fontId="21" fillId="0" borderId="21" xfId="0" applyFont="1" applyBorder="1" applyAlignment="1" applyProtection="1">
      <alignment vertical="center"/>
    </xf>
    <xf numFmtId="0" fontId="21" fillId="0" borderId="1" xfId="0" applyFont="1" applyBorder="1" applyAlignment="1" applyProtection="1">
      <alignment vertical="center"/>
    </xf>
    <xf numFmtId="0" fontId="21" fillId="0" borderId="2" xfId="0" applyFont="1" applyBorder="1" applyAlignment="1" applyProtection="1">
      <alignment horizontal="center" vertical="center"/>
    </xf>
    <xf numFmtId="43" fontId="1" fillId="0" borderId="0" xfId="1" applyAlignment="1" applyProtection="1">
      <alignment vertical="center"/>
    </xf>
    <xf numFmtId="0" fontId="0" fillId="0" borderId="0" xfId="0" applyAlignment="1" applyProtection="1">
      <alignment vertical="center"/>
    </xf>
    <xf numFmtId="0" fontId="5" fillId="0" borderId="1" xfId="0" applyFont="1" applyBorder="1" applyProtection="1"/>
    <xf numFmtId="0" fontId="17" fillId="0" borderId="0" xfId="0" applyFont="1" applyProtection="1"/>
    <xf numFmtId="0" fontId="15" fillId="0" borderId="0" xfId="0" applyFont="1" applyAlignment="1" applyProtection="1">
      <alignment horizontal="right"/>
    </xf>
    <xf numFmtId="43" fontId="15" fillId="0" borderId="0" xfId="1" applyFont="1" applyAlignment="1" applyProtection="1">
      <alignment horizontal="right"/>
    </xf>
    <xf numFmtId="43" fontId="5" fillId="0" borderId="1" xfId="1" applyFont="1" applyBorder="1" applyProtection="1"/>
    <xf numFmtId="0" fontId="18" fillId="0" borderId="0" xfId="0" applyFont="1" applyProtection="1"/>
    <xf numFmtId="43" fontId="0" fillId="0" borderId="0" xfId="0" applyNumberFormat="1" applyProtection="1"/>
    <xf numFmtId="0" fontId="17" fillId="0" borderId="0" xfId="0" applyFont="1" applyBorder="1" applyProtection="1"/>
    <xf numFmtId="0" fontId="19" fillId="0" borderId="5" xfId="0" applyFont="1" applyBorder="1" applyProtection="1"/>
    <xf numFmtId="0" fontId="19" fillId="0" borderId="0" xfId="0" applyFont="1" applyProtection="1"/>
    <xf numFmtId="0" fontId="33" fillId="0" borderId="0" xfId="0" applyFont="1" applyBorder="1" applyAlignment="1" applyProtection="1">
      <alignment vertical="top" wrapText="1"/>
    </xf>
    <xf numFmtId="1" fontId="0" fillId="0" borderId="1" xfId="0" applyNumberFormat="1" applyBorder="1" applyProtection="1"/>
    <xf numFmtId="167" fontId="0" fillId="0" borderId="1" xfId="0" applyNumberFormat="1" applyBorder="1" applyAlignment="1" applyProtection="1">
      <alignment horizontal="center"/>
    </xf>
    <xf numFmtId="0" fontId="2" fillId="0" borderId="0" xfId="0" applyFont="1" applyAlignment="1" applyProtection="1">
      <alignment horizontal="left"/>
    </xf>
    <xf numFmtId="0" fontId="23" fillId="0" borderId="12" xfId="0" applyFont="1" applyBorder="1" applyProtection="1"/>
    <xf numFmtId="0" fontId="2" fillId="0" borderId="0" xfId="0" applyFont="1" applyProtection="1"/>
    <xf numFmtId="166" fontId="38" fillId="0" borderId="0" xfId="0" applyNumberFormat="1" applyFont="1" applyAlignment="1" applyProtection="1">
      <alignment horizontal="right"/>
    </xf>
    <xf numFmtId="40" fontId="27" fillId="2" borderId="22" xfId="0" applyNumberFormat="1" applyFont="1" applyFill="1" applyBorder="1" applyAlignment="1" applyProtection="1">
      <alignment vertical="center"/>
    </xf>
    <xf numFmtId="40" fontId="27" fillId="2" borderId="2" xfId="0" applyNumberFormat="1" applyFont="1" applyFill="1" applyBorder="1" applyAlignment="1" applyProtection="1">
      <alignment vertical="center"/>
    </xf>
    <xf numFmtId="40" fontId="27" fillId="2" borderId="3" xfId="0" applyNumberFormat="1" applyFont="1" applyFill="1" applyBorder="1" applyAlignment="1" applyProtection="1">
      <alignment vertical="center"/>
    </xf>
    <xf numFmtId="0" fontId="23" fillId="0" borderId="15" xfId="0" applyFont="1" applyBorder="1" applyAlignment="1" applyProtection="1">
      <alignment horizontal="center"/>
    </xf>
    <xf numFmtId="0" fontId="23" fillId="0" borderId="15" xfId="0" quotePrefix="1" applyFont="1" applyBorder="1" applyAlignment="1" applyProtection="1">
      <alignment horizontal="center"/>
    </xf>
    <xf numFmtId="0" fontId="29" fillId="0" borderId="15" xfId="0" applyFont="1" applyBorder="1" applyAlignment="1" applyProtection="1">
      <alignment horizontal="center"/>
    </xf>
    <xf numFmtId="38" fontId="27" fillId="0" borderId="7" xfId="0" applyNumberFormat="1" applyFont="1" applyBorder="1" applyProtection="1"/>
    <xf numFmtId="0" fontId="1" fillId="0" borderId="12" xfId="0" applyFont="1" applyBorder="1" applyProtection="1"/>
    <xf numFmtId="0" fontId="1" fillId="0" borderId="23" xfId="0" applyFont="1" applyBorder="1" applyProtection="1"/>
    <xf numFmtId="0" fontId="1" fillId="0" borderId="24" xfId="0" applyFont="1" applyBorder="1" applyProtection="1"/>
    <xf numFmtId="0" fontId="1" fillId="0" borderId="0" xfId="0" applyFont="1" applyAlignment="1" applyProtection="1">
      <alignment horizontal="centerContinuous"/>
    </xf>
    <xf numFmtId="0" fontId="23" fillId="0" borderId="0" xfId="0" applyFont="1" applyAlignment="1" applyProtection="1">
      <alignment horizontal="centerContinuous"/>
    </xf>
    <xf numFmtId="0" fontId="26" fillId="0" borderId="0" xfId="0" quotePrefix="1" applyFont="1" applyAlignment="1" applyProtection="1">
      <alignment horizontal="centerContinuous"/>
    </xf>
    <xf numFmtId="0" fontId="3" fillId="0" borderId="0" xfId="0" applyFont="1" applyBorder="1" applyProtection="1"/>
    <xf numFmtId="0" fontId="29" fillId="0" borderId="12" xfId="0" applyFont="1" applyFill="1" applyBorder="1" applyAlignment="1" applyProtection="1">
      <alignment vertical="top"/>
    </xf>
    <xf numFmtId="0" fontId="23" fillId="0" borderId="12" xfId="0" applyFont="1" applyFill="1" applyBorder="1" applyAlignment="1" applyProtection="1">
      <alignment horizontal="center" vertical="top"/>
    </xf>
    <xf numFmtId="0" fontId="23" fillId="0" borderId="19" xfId="0" applyFont="1" applyBorder="1" applyProtection="1"/>
    <xf numFmtId="0" fontId="29" fillId="0" borderId="19" xfId="0" applyFont="1" applyBorder="1" applyProtection="1"/>
    <xf numFmtId="0" fontId="29" fillId="0" borderId="25" xfId="0" quotePrefix="1" applyFont="1" applyBorder="1" applyAlignment="1" applyProtection="1">
      <alignment horizontal="left" vertical="top"/>
    </xf>
    <xf numFmtId="0" fontId="2" fillId="0" borderId="0" xfId="0" applyFont="1" applyBorder="1" applyProtection="1"/>
    <xf numFmtId="0" fontId="2" fillId="0" borderId="25" xfId="0" applyFont="1" applyBorder="1" applyProtection="1"/>
    <xf numFmtId="0" fontId="1" fillId="0" borderId="25" xfId="0" applyFont="1" applyBorder="1" applyProtection="1"/>
    <xf numFmtId="166" fontId="38" fillId="0" borderId="0" xfId="0" applyNumberFormat="1" applyFont="1" applyAlignment="1" applyProtection="1">
      <alignment horizontal="centerContinuous"/>
    </xf>
    <xf numFmtId="0" fontId="23" fillId="0" borderId="13" xfId="0" applyFont="1" applyBorder="1" applyProtection="1"/>
    <xf numFmtId="0" fontId="1" fillId="0" borderId="10" xfId="0" applyFont="1" applyBorder="1" applyProtection="1"/>
    <xf numFmtId="0" fontId="7" fillId="0" borderId="0" xfId="0" applyFont="1" applyBorder="1" applyProtection="1"/>
    <xf numFmtId="0" fontId="30" fillId="0" borderId="0" xfId="0" applyFont="1" applyFill="1" applyBorder="1" applyAlignment="1" applyProtection="1">
      <alignment horizontal="left" vertical="top"/>
    </xf>
    <xf numFmtId="0" fontId="23" fillId="0" borderId="1" xfId="0" applyFont="1" applyBorder="1" applyProtection="1"/>
    <xf numFmtId="0" fontId="1" fillId="0" borderId="0" xfId="0" applyFont="1" applyBorder="1" applyAlignment="1" applyProtection="1">
      <alignment vertical="center"/>
    </xf>
    <xf numFmtId="43" fontId="3" fillId="0" borderId="9" xfId="0" applyNumberFormat="1" applyFont="1" applyBorder="1" applyAlignment="1" applyProtection="1">
      <alignment vertical="center"/>
    </xf>
    <xf numFmtId="40" fontId="3" fillId="0" borderId="9" xfId="0" applyNumberFormat="1" applyFont="1" applyBorder="1" applyAlignment="1" applyProtection="1">
      <alignment vertical="center"/>
    </xf>
    <xf numFmtId="0" fontId="23" fillId="0" borderId="0" xfId="0" quotePrefix="1" applyFont="1" applyBorder="1" applyAlignment="1" applyProtection="1">
      <alignment horizontal="left"/>
    </xf>
    <xf numFmtId="0" fontId="23" fillId="0" borderId="27" xfId="0" quotePrefix="1" applyFont="1" applyBorder="1" applyAlignment="1" applyProtection="1">
      <alignment horizontal="left" vertical="top"/>
    </xf>
    <xf numFmtId="0" fontId="27" fillId="0" borderId="28" xfId="0" applyFont="1" applyBorder="1" applyAlignment="1" applyProtection="1">
      <alignment horizontal="center"/>
    </xf>
    <xf numFmtId="0" fontId="23" fillId="0" borderId="28" xfId="0" applyFont="1" applyBorder="1" applyAlignment="1" applyProtection="1">
      <alignment horizontal="center"/>
    </xf>
    <xf numFmtId="0" fontId="23" fillId="0" borderId="29" xfId="0" applyFont="1" applyBorder="1" applyAlignment="1" applyProtection="1">
      <alignment horizontal="center"/>
    </xf>
    <xf numFmtId="0" fontId="23" fillId="0" borderId="30" xfId="0" quotePrefix="1" applyFont="1" applyBorder="1" applyAlignment="1" applyProtection="1">
      <alignment horizontal="left" vertical="top"/>
    </xf>
    <xf numFmtId="0" fontId="14" fillId="0" borderId="0" xfId="0" applyFont="1" applyAlignment="1">
      <alignment horizontal="center"/>
    </xf>
    <xf numFmtId="0" fontId="14" fillId="0" borderId="0" xfId="0" applyFont="1" applyAlignment="1">
      <alignment horizontal="centerContinuous"/>
    </xf>
    <xf numFmtId="40" fontId="32" fillId="0" borderId="9" xfId="0" applyNumberFormat="1" applyFont="1" applyBorder="1" applyProtection="1"/>
    <xf numFmtId="0" fontId="1" fillId="0" borderId="19" xfId="0" applyFont="1" applyBorder="1" applyProtection="1"/>
    <xf numFmtId="0" fontId="23" fillId="0" borderId="19" xfId="0" applyFont="1" applyBorder="1" applyAlignment="1" applyProtection="1">
      <alignment horizontal="left"/>
    </xf>
    <xf numFmtId="0" fontId="23" fillId="0" borderId="19" xfId="0" applyFont="1" applyBorder="1" applyAlignment="1" applyProtection="1">
      <alignment horizontal="centerContinuous"/>
    </xf>
    <xf numFmtId="0" fontId="23" fillId="0" borderId="12" xfId="0" quotePrefix="1" applyFont="1" applyBorder="1" applyAlignment="1" applyProtection="1">
      <alignment horizontal="centerContinuous"/>
    </xf>
    <xf numFmtId="0" fontId="23" fillId="0" borderId="13" xfId="0" quotePrefix="1" applyFont="1" applyBorder="1" applyAlignment="1" applyProtection="1">
      <alignment horizontal="centerContinuous"/>
    </xf>
    <xf numFmtId="0" fontId="29" fillId="0" borderId="19" xfId="0" applyFont="1" applyBorder="1" applyAlignment="1" applyProtection="1">
      <alignment horizontal="right"/>
    </xf>
    <xf numFmtId="0" fontId="29" fillId="0" borderId="12" xfId="0" applyFont="1" applyBorder="1" applyAlignment="1" applyProtection="1">
      <alignment horizontal="center"/>
    </xf>
    <xf numFmtId="0" fontId="29" fillId="0" borderId="13" xfId="0" applyFont="1" applyBorder="1" applyAlignment="1" applyProtection="1">
      <alignment horizontal="center"/>
    </xf>
    <xf numFmtId="0" fontId="1" fillId="0" borderId="1" xfId="0" applyFont="1" applyBorder="1" applyAlignment="1" applyProtection="1">
      <alignment horizontal="center"/>
      <protection locked="0"/>
    </xf>
    <xf numFmtId="0" fontId="1" fillId="0" borderId="7" xfId="0" applyFont="1" applyBorder="1" applyAlignment="1" applyProtection="1">
      <alignment horizontal="center"/>
      <protection locked="0"/>
    </xf>
    <xf numFmtId="0" fontId="16" fillId="0" borderId="0" xfId="0" applyFont="1"/>
    <xf numFmtId="0" fontId="10" fillId="0" borderId="0" xfId="0" applyFont="1" applyBorder="1" applyAlignment="1" applyProtection="1">
      <alignment horizontal="center" vertical="center"/>
    </xf>
    <xf numFmtId="165" fontId="6" fillId="0" borderId="12" xfId="0" applyNumberFormat="1" applyFont="1" applyBorder="1" applyAlignment="1" applyProtection="1">
      <alignment horizontal="center"/>
    </xf>
    <xf numFmtId="0" fontId="23" fillId="0" borderId="20" xfId="0" quotePrefix="1" applyFont="1" applyBorder="1" applyAlignment="1" applyProtection="1">
      <alignment horizontal="left"/>
    </xf>
    <xf numFmtId="0" fontId="24" fillId="0" borderId="1" xfId="0" applyFont="1" applyFill="1" applyBorder="1" applyAlignment="1" applyProtection="1">
      <alignment horizontal="right"/>
    </xf>
    <xf numFmtId="0" fontId="23" fillId="0" borderId="0" xfId="0" applyFont="1" applyFill="1" applyBorder="1" applyAlignment="1" applyProtection="1">
      <alignment horizontal="center" vertical="top"/>
    </xf>
    <xf numFmtId="0" fontId="29" fillId="0" borderId="12" xfId="0" applyFont="1" applyBorder="1" applyAlignment="1" applyProtection="1">
      <alignment horizontal="left"/>
    </xf>
    <xf numFmtId="0" fontId="33" fillId="0" borderId="0" xfId="0" applyFont="1" applyBorder="1" applyProtection="1"/>
    <xf numFmtId="0" fontId="43" fillId="0" borderId="0" xfId="3" applyAlignment="1" applyProtection="1"/>
    <xf numFmtId="0" fontId="3" fillId="0" borderId="21" xfId="0" applyFont="1" applyBorder="1" applyProtection="1"/>
    <xf numFmtId="0" fontId="4" fillId="0" borderId="0" xfId="0" applyFont="1" applyProtection="1"/>
    <xf numFmtId="0" fontId="6" fillId="0" borderId="0" xfId="0" applyFont="1" applyAlignment="1" applyProtection="1">
      <alignment horizontal="right"/>
    </xf>
    <xf numFmtId="0" fontId="5" fillId="0" borderId="0" xfId="0" applyFont="1" applyProtection="1"/>
    <xf numFmtId="43" fontId="5" fillId="0" borderId="0" xfId="1" quotePrefix="1" applyFont="1" applyAlignment="1" applyProtection="1">
      <alignment horizontal="right"/>
    </xf>
    <xf numFmtId="0" fontId="6" fillId="0" borderId="1" xfId="0" applyFont="1" applyBorder="1" applyAlignment="1" applyProtection="1">
      <alignment horizontal="center"/>
      <protection locked="0"/>
    </xf>
    <xf numFmtId="0" fontId="18" fillId="0" borderId="0" xfId="0" applyFont="1" applyBorder="1" applyProtection="1"/>
    <xf numFmtId="43" fontId="1" fillId="0" borderId="0" xfId="1" applyBorder="1" applyProtection="1"/>
    <xf numFmtId="0" fontId="14" fillId="0" borderId="0" xfId="0" applyFont="1" applyAlignment="1" applyProtection="1">
      <alignment horizontal="right"/>
    </xf>
    <xf numFmtId="0" fontId="5" fillId="0" borderId="0" xfId="0" applyFont="1" applyBorder="1" applyProtection="1"/>
    <xf numFmtId="170" fontId="0" fillId="0" borderId="0" xfId="0" applyNumberFormat="1" applyBorder="1" applyAlignment="1" applyProtection="1">
      <alignment horizontal="center"/>
    </xf>
    <xf numFmtId="0" fontId="17" fillId="0" borderId="0" xfId="0" applyFont="1"/>
    <xf numFmtId="0" fontId="44" fillId="0" borderId="0" xfId="0" applyFont="1"/>
    <xf numFmtId="4" fontId="27" fillId="0" borderId="7" xfId="0" applyNumberFormat="1" applyFont="1" applyBorder="1" applyProtection="1"/>
    <xf numFmtId="0" fontId="0" fillId="0" borderId="0" xfId="0" applyBorder="1" applyAlignment="1">
      <alignment wrapText="1"/>
    </xf>
    <xf numFmtId="170" fontId="0" fillId="0" borderId="2" xfId="0" applyNumberFormat="1" applyBorder="1" applyAlignment="1" applyProtection="1">
      <alignment horizontal="left"/>
      <protection locked="0"/>
    </xf>
    <xf numFmtId="170" fontId="5" fillId="0" borderId="2" xfId="0" applyNumberFormat="1" applyFont="1" applyBorder="1" applyAlignment="1" applyProtection="1">
      <alignment horizontal="left"/>
      <protection locked="0"/>
    </xf>
    <xf numFmtId="18" fontId="12" fillId="0" borderId="0" xfId="0" applyNumberFormat="1" applyFont="1" applyBorder="1" applyAlignment="1" applyProtection="1">
      <alignment horizontal="center"/>
    </xf>
    <xf numFmtId="2" fontId="1" fillId="0" borderId="0" xfId="0" applyNumberFormat="1" applyFont="1" applyAlignment="1" applyProtection="1">
      <alignment vertical="top"/>
    </xf>
    <xf numFmtId="0" fontId="1" fillId="0" borderId="0" xfId="0" applyNumberFormat="1" applyFont="1" applyProtection="1"/>
    <xf numFmtId="0" fontId="7" fillId="0" borderId="0" xfId="0" quotePrefix="1" applyFont="1" applyAlignment="1">
      <alignment vertical="center"/>
    </xf>
    <xf numFmtId="0" fontId="1" fillId="0" borderId="21" xfId="0" applyFont="1" applyBorder="1" applyProtection="1"/>
    <xf numFmtId="0" fontId="1" fillId="0" borderId="13" xfId="0" applyFont="1" applyBorder="1" applyProtection="1"/>
    <xf numFmtId="0" fontId="23" fillId="0" borderId="12" xfId="0" quotePrefix="1" applyFont="1" applyBorder="1" applyAlignment="1" applyProtection="1">
      <alignment horizontal="left"/>
    </xf>
    <xf numFmtId="0" fontId="23" fillId="0" borderId="13" xfId="0" quotePrefix="1" applyFont="1" applyBorder="1" applyAlignment="1" applyProtection="1">
      <alignment horizontal="left"/>
    </xf>
    <xf numFmtId="0" fontId="29" fillId="0" borderId="0" xfId="0" applyFont="1" applyBorder="1" applyAlignment="1" applyProtection="1">
      <alignment horizontal="right"/>
    </xf>
    <xf numFmtId="40" fontId="30" fillId="0" borderId="30" xfId="0" applyNumberFormat="1" applyFont="1" applyBorder="1" applyAlignment="1" applyProtection="1">
      <alignment vertical="top"/>
    </xf>
    <xf numFmtId="4" fontId="27" fillId="0" borderId="26" xfId="0" applyNumberFormat="1" applyFont="1" applyBorder="1" applyProtection="1"/>
    <xf numFmtId="0" fontId="1" fillId="0" borderId="13" xfId="0" applyFont="1" applyFill="1" applyBorder="1" applyAlignment="1" applyProtection="1">
      <alignment vertical="top"/>
    </xf>
    <xf numFmtId="0" fontId="29" fillId="0" borderId="4" xfId="0" applyFont="1" applyBorder="1" applyAlignment="1" applyProtection="1">
      <alignment horizontal="centerContinuous" vertical="top"/>
    </xf>
    <xf numFmtId="0" fontId="23" fillId="0" borderId="0" xfId="0" applyFont="1" applyBorder="1" applyAlignment="1" applyProtection="1">
      <alignment horizontal="left"/>
    </xf>
    <xf numFmtId="0" fontId="23" fillId="0" borderId="20" xfId="0" applyFont="1" applyBorder="1" applyProtection="1"/>
    <xf numFmtId="0" fontId="23" fillId="0" borderId="20" xfId="0" applyFont="1" applyBorder="1" applyAlignment="1" applyProtection="1">
      <alignment horizontal="left" vertical="top"/>
    </xf>
    <xf numFmtId="0" fontId="23" fillId="0" borderId="20" xfId="0" applyFont="1" applyBorder="1" applyAlignment="1" applyProtection="1">
      <alignment horizontal="center"/>
    </xf>
    <xf numFmtId="0" fontId="29" fillId="2" borderId="20" xfId="0" quotePrefix="1" applyFont="1" applyFill="1" applyBorder="1" applyAlignment="1" applyProtection="1">
      <alignment horizontal="left" vertical="center"/>
    </xf>
    <xf numFmtId="0" fontId="1" fillId="0" borderId="20" xfId="0" applyFont="1" applyBorder="1" applyProtection="1"/>
    <xf numFmtId="0" fontId="31" fillId="0" borderId="31" xfId="0" quotePrefix="1" applyFont="1" applyBorder="1" applyAlignment="1" applyProtection="1">
      <alignment horizontal="left"/>
    </xf>
    <xf numFmtId="0" fontId="29" fillId="0" borderId="20" xfId="0" quotePrefix="1" applyFont="1" applyBorder="1" applyAlignment="1" applyProtection="1">
      <alignment horizontal="left" vertical="top"/>
    </xf>
    <xf numFmtId="0" fontId="29" fillId="0" borderId="20" xfId="0" applyFont="1" applyBorder="1" applyAlignment="1" applyProtection="1">
      <alignment vertical="top"/>
    </xf>
    <xf numFmtId="0" fontId="23" fillId="0" borderId="20" xfId="0" applyFont="1" applyBorder="1" applyAlignment="1" applyProtection="1">
      <alignment horizontal="left"/>
    </xf>
    <xf numFmtId="0" fontId="1" fillId="2" borderId="0" xfId="0" applyFont="1" applyFill="1" applyBorder="1" applyAlignment="1" applyProtection="1">
      <alignment horizontal="centerContinuous"/>
    </xf>
    <xf numFmtId="0" fontId="7" fillId="0" borderId="20" xfId="0" applyFont="1" applyBorder="1" applyProtection="1"/>
    <xf numFmtId="0" fontId="1" fillId="0" borderId="31" xfId="0" applyFont="1" applyBorder="1" applyProtection="1"/>
    <xf numFmtId="40" fontId="4" fillId="0" borderId="33" xfId="0" applyNumberFormat="1" applyFont="1" applyBorder="1" applyProtection="1"/>
    <xf numFmtId="0" fontId="29" fillId="0" borderId="33" xfId="0" quotePrefix="1" applyFont="1" applyBorder="1" applyAlignment="1" applyProtection="1">
      <alignment horizontal="left" vertical="top"/>
    </xf>
    <xf numFmtId="0" fontId="31" fillId="0" borderId="7" xfId="0" quotePrefix="1" applyFont="1" applyBorder="1" applyAlignment="1" applyProtection="1">
      <alignment horizontal="right"/>
    </xf>
    <xf numFmtId="0" fontId="29" fillId="2" borderId="16" xfId="0" quotePrefix="1" applyFont="1" applyFill="1" applyBorder="1" applyAlignment="1" applyProtection="1">
      <alignment horizontal="right" vertical="center"/>
    </xf>
    <xf numFmtId="40" fontId="27" fillId="2" borderId="18" xfId="0" applyNumberFormat="1" applyFont="1" applyFill="1" applyBorder="1" applyAlignment="1" applyProtection="1">
      <alignment vertical="center"/>
    </xf>
    <xf numFmtId="17" fontId="2" fillId="0" borderId="20" xfId="0" applyNumberFormat="1" applyFont="1" applyBorder="1" applyAlignment="1" applyProtection="1">
      <alignment horizontal="center"/>
    </xf>
    <xf numFmtId="169" fontId="27" fillId="0" borderId="30" xfId="0" applyNumberFormat="1" applyFont="1" applyBorder="1" applyProtection="1"/>
    <xf numFmtId="166" fontId="34" fillId="0" borderId="0" xfId="0" applyNumberFormat="1" applyFont="1" applyBorder="1" applyAlignment="1" applyProtection="1">
      <alignment horizontal="right"/>
    </xf>
    <xf numFmtId="0" fontId="26" fillId="0" borderId="0" xfId="0" quotePrefix="1" applyFont="1" applyBorder="1" applyAlignment="1" applyProtection="1">
      <alignment horizontal="center" vertical="top"/>
    </xf>
    <xf numFmtId="0" fontId="1" fillId="0" borderId="34" xfId="0" applyFont="1" applyBorder="1" applyAlignment="1" applyProtection="1">
      <alignment horizontal="left"/>
    </xf>
    <xf numFmtId="0" fontId="23" fillId="0" borderId="20" xfId="0" quotePrefix="1" applyFont="1" applyBorder="1" applyAlignment="1" applyProtection="1">
      <alignment horizontal="left" vertical="top"/>
    </xf>
    <xf numFmtId="17" fontId="7" fillId="0" borderId="21" xfId="0" applyNumberFormat="1" applyFont="1" applyBorder="1" applyAlignment="1" applyProtection="1">
      <alignment horizontal="center"/>
    </xf>
    <xf numFmtId="43" fontId="3" fillId="0" borderId="35" xfId="0" applyNumberFormat="1" applyFont="1" applyBorder="1" applyAlignment="1" applyProtection="1">
      <alignment vertical="center"/>
    </xf>
    <xf numFmtId="0" fontId="29" fillId="2" borderId="36" xfId="0" quotePrefix="1" applyFont="1" applyFill="1" applyBorder="1" applyAlignment="1" applyProtection="1">
      <alignment horizontal="left" vertical="center"/>
    </xf>
    <xf numFmtId="38" fontId="27" fillId="0" borderId="26" xfId="0" applyNumberFormat="1" applyFont="1" applyBorder="1" applyProtection="1"/>
    <xf numFmtId="40" fontId="4" fillId="0" borderId="20" xfId="0" applyNumberFormat="1" applyFont="1" applyBorder="1" applyProtection="1"/>
    <xf numFmtId="0" fontId="1" fillId="0" borderId="4" xfId="0" applyFont="1" applyFill="1" applyBorder="1" applyAlignment="1" applyProtection="1">
      <alignment vertical="top"/>
    </xf>
    <xf numFmtId="0" fontId="1" fillId="0" borderId="9" xfId="0" applyFont="1" applyBorder="1" applyProtection="1"/>
    <xf numFmtId="0" fontId="24" fillId="0" borderId="0" xfId="0" applyFont="1" applyBorder="1" applyAlignment="1" applyProtection="1">
      <alignment horizontal="right"/>
    </xf>
    <xf numFmtId="0" fontId="39" fillId="0" borderId="0" xfId="0" applyFont="1" applyBorder="1" applyAlignment="1" applyProtection="1">
      <alignment horizontal="center"/>
    </xf>
    <xf numFmtId="0" fontId="30" fillId="0" borderId="12" xfId="0" applyFont="1" applyBorder="1" applyProtection="1"/>
    <xf numFmtId="0" fontId="29" fillId="0" borderId="0" xfId="0" applyFont="1" applyBorder="1" applyProtection="1"/>
    <xf numFmtId="0" fontId="23" fillId="0" borderId="32" xfId="0" quotePrefix="1" applyFont="1" applyBorder="1" applyAlignment="1" applyProtection="1">
      <alignment horizontal="left" vertical="top"/>
    </xf>
    <xf numFmtId="17" fontId="7" fillId="0" borderId="20" xfId="0" applyNumberFormat="1" applyFont="1" applyBorder="1" applyAlignment="1" applyProtection="1">
      <alignment horizontal="center"/>
    </xf>
    <xf numFmtId="0" fontId="3" fillId="0" borderId="28" xfId="0" applyFont="1" applyBorder="1" applyAlignment="1" applyProtection="1">
      <alignment horizontal="center"/>
    </xf>
    <xf numFmtId="1" fontId="27" fillId="0" borderId="30" xfId="0" applyNumberFormat="1" applyFont="1" applyBorder="1" applyAlignment="1" applyProtection="1">
      <alignment horizontal="center"/>
    </xf>
    <xf numFmtId="175" fontId="27" fillId="0" borderId="26" xfId="0" applyNumberFormat="1" applyFont="1" applyBorder="1" applyAlignment="1" applyProtection="1">
      <alignment horizontal="center"/>
      <protection locked="0"/>
    </xf>
    <xf numFmtId="175" fontId="27" fillId="0" borderId="26" xfId="0" quotePrefix="1" applyNumberFormat="1" applyFont="1" applyBorder="1" applyAlignment="1" applyProtection="1">
      <alignment horizontal="center"/>
      <protection locked="0"/>
    </xf>
    <xf numFmtId="175" fontId="27" fillId="0" borderId="29" xfId="0" applyNumberFormat="1" applyFont="1" applyBorder="1" applyAlignment="1" applyProtection="1">
      <alignment horizontal="center"/>
      <protection locked="0"/>
    </xf>
    <xf numFmtId="0" fontId="16" fillId="0" borderId="1" xfId="0" applyFont="1" applyBorder="1" applyAlignment="1" applyProtection="1">
      <alignment vertical="top"/>
      <protection locked="0"/>
    </xf>
    <xf numFmtId="0" fontId="0" fillId="0" borderId="1" xfId="0" applyBorder="1" applyAlignment="1" applyProtection="1">
      <protection locked="0"/>
    </xf>
    <xf numFmtId="0" fontId="18" fillId="0" borderId="3" xfId="0" applyFont="1" applyBorder="1" applyAlignment="1" applyProtection="1">
      <protection locked="0"/>
    </xf>
    <xf numFmtId="0" fontId="0" fillId="0" borderId="3" xfId="0" applyBorder="1" applyAlignment="1" applyProtection="1">
      <protection locked="0"/>
    </xf>
    <xf numFmtId="0" fontId="18" fillId="0" borderId="0" xfId="0" applyFont="1" applyBorder="1" applyAlignment="1" applyProtection="1">
      <alignment vertical="top"/>
    </xf>
    <xf numFmtId="2" fontId="0" fillId="0" borderId="1" xfId="0" applyNumberFormat="1" applyBorder="1" applyProtection="1">
      <protection locked="0"/>
    </xf>
    <xf numFmtId="2" fontId="0" fillId="0" borderId="0" xfId="0" applyNumberFormat="1" applyBorder="1" applyProtection="1"/>
    <xf numFmtId="165" fontId="0" fillId="0" borderId="0" xfId="0" applyNumberFormat="1" applyBorder="1" applyAlignment="1" applyProtection="1">
      <alignment horizontal="center"/>
    </xf>
    <xf numFmtId="165" fontId="38" fillId="0" borderId="0" xfId="0" applyNumberFormat="1" applyFont="1" applyBorder="1" applyAlignment="1" applyProtection="1">
      <alignment horizontal="center"/>
    </xf>
    <xf numFmtId="165" fontId="42" fillId="0" borderId="0" xfId="0" applyNumberFormat="1" applyFont="1" applyBorder="1" applyAlignment="1" applyProtection="1">
      <alignment horizontal="right"/>
    </xf>
    <xf numFmtId="170" fontId="5" fillId="0" borderId="0" xfId="0" applyNumberFormat="1" applyFont="1" applyBorder="1" applyAlignment="1" applyProtection="1">
      <alignment horizontal="left"/>
    </xf>
    <xf numFmtId="170" fontId="24" fillId="0" borderId="2" xfId="0" applyNumberFormat="1" applyFont="1" applyBorder="1" applyAlignment="1" applyProtection="1">
      <alignment horizontal="center"/>
    </xf>
    <xf numFmtId="0" fontId="6" fillId="0" borderId="0" xfId="0" applyFont="1" applyBorder="1" applyAlignment="1" applyProtection="1">
      <alignment horizontal="center"/>
    </xf>
    <xf numFmtId="43" fontId="5" fillId="0" borderId="1" xfId="1" applyFont="1" applyBorder="1" applyProtection="1">
      <protection locked="0"/>
    </xf>
    <xf numFmtId="170" fontId="0" fillId="0" borderId="0" xfId="0" applyNumberFormat="1" applyBorder="1" applyAlignment="1" applyProtection="1">
      <alignment horizontal="left"/>
    </xf>
    <xf numFmtId="0" fontId="31" fillId="0" borderId="1" xfId="0" applyFont="1" applyBorder="1" applyAlignment="1" applyProtection="1">
      <alignment horizontal="left" vertical="top"/>
    </xf>
    <xf numFmtId="0" fontId="1" fillId="0" borderId="0" xfId="0" applyFont="1" applyBorder="1"/>
    <xf numFmtId="0" fontId="42" fillId="2" borderId="20" xfId="0" applyFont="1" applyFill="1" applyBorder="1" applyAlignment="1" applyProtection="1">
      <alignment horizontal="centerContinuous"/>
    </xf>
    <xf numFmtId="0" fontId="41" fillId="2" borderId="0" xfId="0" applyFont="1" applyFill="1" applyBorder="1" applyAlignment="1" applyProtection="1">
      <alignment horizontal="centerContinuous"/>
    </xf>
    <xf numFmtId="0" fontId="41" fillId="2" borderId="23" xfId="0" applyFont="1" applyFill="1" applyBorder="1" applyAlignment="1" applyProtection="1">
      <alignment horizontal="centerContinuous"/>
    </xf>
    <xf numFmtId="0" fontId="29" fillId="0" borderId="9" xfId="0" applyFont="1" applyBorder="1" applyAlignment="1" applyProtection="1">
      <alignment vertical="top"/>
    </xf>
    <xf numFmtId="0" fontId="29" fillId="0" borderId="45" xfId="0" applyFont="1" applyBorder="1" applyAlignment="1" applyProtection="1">
      <alignment vertical="top"/>
    </xf>
    <xf numFmtId="0" fontId="23" fillId="0" borderId="14" xfId="0" quotePrefix="1" applyNumberFormat="1" applyFont="1" applyBorder="1" applyAlignment="1" applyProtection="1">
      <alignment horizontal="left" vertical="top"/>
    </xf>
    <xf numFmtId="0" fontId="29" fillId="0" borderId="19" xfId="0" applyFont="1" applyBorder="1" applyAlignment="1" applyProtection="1">
      <alignment vertical="top"/>
    </xf>
    <xf numFmtId="0" fontId="1" fillId="0" borderId="0" xfId="0" applyFont="1"/>
    <xf numFmtId="2" fontId="3" fillId="0" borderId="7" xfId="0" applyNumberFormat="1" applyFont="1" applyBorder="1" applyProtection="1">
      <protection locked="0"/>
    </xf>
    <xf numFmtId="2" fontId="30" fillId="0" borderId="9" xfId="0" applyNumberFormat="1" applyFont="1" applyBorder="1" applyAlignment="1" applyProtection="1">
      <alignment vertical="top"/>
    </xf>
    <xf numFmtId="2" fontId="27" fillId="0" borderId="7" xfId="0" applyNumberFormat="1" applyFont="1" applyBorder="1" applyProtection="1"/>
    <xf numFmtId="2" fontId="27" fillId="2" borderId="22" xfId="0" applyNumberFormat="1" applyFont="1" applyFill="1" applyBorder="1" applyAlignment="1" applyProtection="1">
      <alignment vertical="center"/>
    </xf>
    <xf numFmtId="2" fontId="1" fillId="0" borderId="0" xfId="0" applyNumberFormat="1" applyFont="1" applyProtection="1"/>
    <xf numFmtId="2" fontId="1" fillId="0" borderId="0" xfId="0" applyNumberFormat="1" applyFont="1" applyBorder="1" applyProtection="1"/>
    <xf numFmtId="2" fontId="23" fillId="0" borderId="12" xfId="0" applyNumberFormat="1" applyFont="1" applyBorder="1" applyProtection="1"/>
    <xf numFmtId="2" fontId="1" fillId="0" borderId="11" xfId="0" applyNumberFormat="1" applyFont="1" applyBorder="1" applyProtection="1"/>
    <xf numFmtId="2" fontId="23" fillId="0" borderId="1" xfId="0" applyNumberFormat="1" applyFont="1" applyBorder="1" applyAlignment="1" applyProtection="1">
      <alignment horizontal="centerContinuous" vertical="top"/>
    </xf>
    <xf numFmtId="2" fontId="23" fillId="0" borderId="0" xfId="0" applyNumberFormat="1" applyFont="1" applyBorder="1" applyProtection="1"/>
    <xf numFmtId="2" fontId="23" fillId="0" borderId="1" xfId="0" applyNumberFormat="1" applyFont="1" applyBorder="1" applyAlignment="1" applyProtection="1">
      <alignment horizontal="centerContinuous"/>
    </xf>
    <xf numFmtId="2" fontId="23" fillId="0" borderId="11" xfId="0" applyNumberFormat="1" applyFont="1" applyBorder="1" applyAlignment="1" applyProtection="1">
      <alignment horizontal="center"/>
    </xf>
    <xf numFmtId="2" fontId="3" fillId="0" borderId="26" xfId="0" applyNumberFormat="1" applyFont="1" applyBorder="1" applyAlignment="1" applyProtection="1">
      <alignment vertical="center"/>
    </xf>
    <xf numFmtId="2" fontId="27" fillId="2" borderId="3" xfId="0" applyNumberFormat="1" applyFont="1" applyFill="1" applyBorder="1" applyAlignment="1" applyProtection="1">
      <alignment vertical="center"/>
    </xf>
    <xf numFmtId="40" fontId="1" fillId="0" borderId="0" xfId="0" applyNumberFormat="1" applyFont="1" applyProtection="1"/>
    <xf numFmtId="40" fontId="1" fillId="0" borderId="0" xfId="0" quotePrefix="1" applyNumberFormat="1" applyFont="1" applyBorder="1" applyAlignment="1" applyProtection="1">
      <alignment horizontal="left"/>
    </xf>
    <xf numFmtId="40" fontId="23" fillId="0" borderId="12" xfId="0" applyNumberFormat="1" applyFont="1" applyBorder="1" applyProtection="1"/>
    <xf numFmtId="40" fontId="1" fillId="0" borderId="11" xfId="0" applyNumberFormat="1" applyFont="1" applyBorder="1" applyProtection="1"/>
    <xf numFmtId="40" fontId="23" fillId="0" borderId="7" xfId="0" applyNumberFormat="1" applyFont="1" applyBorder="1" applyAlignment="1" applyProtection="1">
      <alignment horizontal="centerContinuous" vertical="top"/>
    </xf>
    <xf numFmtId="40" fontId="23" fillId="0" borderId="4" xfId="0" applyNumberFormat="1" applyFont="1" applyBorder="1" applyProtection="1"/>
    <xf numFmtId="40" fontId="23" fillId="0" borderId="7" xfId="0" applyNumberFormat="1" applyFont="1" applyBorder="1" applyAlignment="1" applyProtection="1">
      <alignment horizontal="centerContinuous"/>
    </xf>
    <xf numFmtId="40" fontId="23" fillId="0" borderId="15" xfId="0" applyNumberFormat="1" applyFont="1" applyBorder="1" applyAlignment="1" applyProtection="1">
      <alignment horizontal="center"/>
    </xf>
    <xf numFmtId="0" fontId="37" fillId="4" borderId="0" xfId="0" applyFont="1" applyFill="1" applyAlignment="1" applyProtection="1">
      <alignment horizontal="center"/>
    </xf>
    <xf numFmtId="0" fontId="20" fillId="0" borderId="25" xfId="0" applyFont="1" applyBorder="1" applyAlignment="1" applyProtection="1">
      <alignment horizontal="center"/>
    </xf>
    <xf numFmtId="0" fontId="18" fillId="0" borderId="1" xfId="0" applyFont="1" applyBorder="1" applyAlignment="1" applyProtection="1">
      <alignment horizontal="left" wrapText="1"/>
    </xf>
    <xf numFmtId="0" fontId="0" fillId="0" borderId="1" xfId="0" applyBorder="1" applyAlignment="1">
      <alignment wrapText="1"/>
    </xf>
    <xf numFmtId="0" fontId="5" fillId="0" borderId="1" xfId="0" applyFont="1" applyBorder="1" applyAlignment="1" applyProtection="1">
      <protection locked="0"/>
    </xf>
    <xf numFmtId="0" fontId="0" fillId="0" borderId="1" xfId="0" applyBorder="1" applyAlignment="1" applyProtection="1">
      <protection locked="0"/>
    </xf>
    <xf numFmtId="176" fontId="0" fillId="0" borderId="1" xfId="0" applyNumberFormat="1" applyBorder="1" applyAlignment="1" applyProtection="1">
      <alignment horizontal="left"/>
      <protection locked="0"/>
    </xf>
    <xf numFmtId="176" fontId="0" fillId="0" borderId="1" xfId="0" applyNumberFormat="1" applyBorder="1" applyAlignment="1" applyProtection="1">
      <protection locked="0"/>
    </xf>
    <xf numFmtId="0" fontId="0" fillId="0" borderId="1" xfId="0" applyBorder="1" applyAlignment="1" applyProtection="1">
      <alignment horizontal="left"/>
      <protection locked="0"/>
    </xf>
    <xf numFmtId="0" fontId="18" fillId="0" borderId="0" xfId="0" applyFont="1" applyBorder="1" applyAlignment="1" applyProtection="1">
      <alignment wrapText="1"/>
    </xf>
    <xf numFmtId="0" fontId="0" fillId="0" borderId="0" xfId="0" applyBorder="1" applyAlignment="1">
      <alignment wrapText="1"/>
    </xf>
    <xf numFmtId="0" fontId="3" fillId="0" borderId="19"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21" xfId="0" applyFont="1" applyBorder="1" applyAlignment="1">
      <alignment horizontal="left" vertical="center" wrapText="1"/>
    </xf>
    <xf numFmtId="0" fontId="3" fillId="0" borderId="1" xfId="0" applyFont="1" applyBorder="1" applyAlignment="1">
      <alignment horizontal="left" vertical="center" wrapText="1"/>
    </xf>
    <xf numFmtId="0" fontId="3" fillId="0" borderId="7" xfId="0" applyFont="1" applyBorder="1" applyAlignment="1">
      <alignment horizontal="left" vertical="center" wrapText="1"/>
    </xf>
    <xf numFmtId="44" fontId="5" fillId="0" borderId="0" xfId="2" applyFont="1" applyBorder="1" applyAlignment="1">
      <alignment horizontal="center"/>
    </xf>
    <xf numFmtId="0" fontId="2" fillId="0" borderId="12" xfId="0" applyFont="1" applyBorder="1" applyAlignment="1">
      <alignment horizontal="center"/>
    </xf>
    <xf numFmtId="164" fontId="2" fillId="0" borderId="1" xfId="0" applyNumberFormat="1" applyFont="1" applyBorder="1" applyAlignment="1">
      <alignment horizontal="center"/>
    </xf>
    <xf numFmtId="0" fontId="11" fillId="6" borderId="0" xfId="0" applyFont="1" applyFill="1" applyAlignment="1">
      <alignment horizontal="center"/>
    </xf>
    <xf numFmtId="0" fontId="11" fillId="5" borderId="0" xfId="0" applyFont="1" applyFill="1" applyAlignment="1">
      <alignment horizontal="center"/>
    </xf>
    <xf numFmtId="0" fontId="12" fillId="0" borderId="1" xfId="0" applyFont="1" applyBorder="1" applyAlignment="1" applyProtection="1"/>
    <xf numFmtId="0" fontId="0" fillId="0" borderId="1" xfId="0" applyBorder="1" applyAlignment="1" applyProtection="1"/>
    <xf numFmtId="43" fontId="0" fillId="0" borderId="1" xfId="1" applyFont="1" applyBorder="1" applyAlignment="1">
      <alignment horizontal="left"/>
    </xf>
    <xf numFmtId="0" fontId="0" fillId="0" borderId="36" xfId="0" applyBorder="1" applyAlignment="1" applyProtection="1">
      <alignment horizontal="center"/>
    </xf>
    <xf numFmtId="0" fontId="0" fillId="0" borderId="22" xfId="0" applyBorder="1" applyAlignment="1" applyProtection="1">
      <alignment horizontal="center"/>
    </xf>
    <xf numFmtId="164" fontId="12" fillId="0" borderId="1" xfId="0" applyNumberFormat="1" applyFont="1" applyBorder="1" applyAlignment="1" applyProtection="1">
      <alignment horizontal="center"/>
      <protection locked="0"/>
    </xf>
    <xf numFmtId="0" fontId="3" fillId="0" borderId="0" xfId="0" applyFont="1" applyAlignment="1">
      <alignment horizontal="left" wrapText="1"/>
    </xf>
    <xf numFmtId="0" fontId="12" fillId="0" borderId="3" xfId="0" applyFont="1" applyBorder="1" applyAlignment="1" applyProtection="1">
      <protection locked="0"/>
    </xf>
    <xf numFmtId="0" fontId="0" fillId="0" borderId="3" xfId="0" applyBorder="1" applyAlignment="1" applyProtection="1">
      <protection locked="0"/>
    </xf>
    <xf numFmtId="15" fontId="12" fillId="0" borderId="3" xfId="0" applyNumberFormat="1" applyFont="1" applyBorder="1" applyAlignment="1" applyProtection="1">
      <protection locked="0"/>
    </xf>
    <xf numFmtId="165" fontId="0" fillId="0" borderId="36" xfId="0" applyNumberFormat="1" applyBorder="1" applyAlignment="1" applyProtection="1">
      <alignment horizontal="center"/>
    </xf>
    <xf numFmtId="165" fontId="0" fillId="0" borderId="22" xfId="0" applyNumberFormat="1" applyBorder="1" applyAlignment="1" applyProtection="1">
      <alignment horizontal="center"/>
    </xf>
    <xf numFmtId="166" fontId="27" fillId="0" borderId="21" xfId="0" applyNumberFormat="1" applyFont="1" applyBorder="1" applyAlignment="1" applyProtection="1">
      <alignment horizontal="center"/>
      <protection locked="0"/>
    </xf>
    <xf numFmtId="166" fontId="27" fillId="0" borderId="7" xfId="0" applyNumberFormat="1" applyFont="1" applyBorder="1" applyAlignment="1" applyProtection="1">
      <alignment horizontal="center"/>
      <protection locked="0"/>
    </xf>
    <xf numFmtId="43" fontId="2" fillId="0" borderId="36" xfId="1" quotePrefix="1" applyFont="1" applyBorder="1" applyAlignment="1" applyProtection="1">
      <alignment horizontal="right"/>
      <protection locked="0"/>
    </xf>
    <xf numFmtId="43" fontId="2" fillId="0" borderId="22" xfId="1" applyFont="1" applyBorder="1" applyAlignment="1" applyProtection="1">
      <alignment horizontal="right"/>
      <protection locked="0"/>
    </xf>
    <xf numFmtId="44" fontId="7" fillId="0" borderId="41" xfId="2" quotePrefix="1" applyFont="1" applyBorder="1" applyAlignment="1" applyProtection="1">
      <alignment horizontal="right"/>
    </xf>
    <xf numFmtId="44" fontId="7" fillId="0" borderId="42" xfId="2" applyFont="1" applyBorder="1" applyAlignment="1" applyProtection="1">
      <alignment horizontal="right"/>
    </xf>
    <xf numFmtId="0" fontId="1" fillId="0" borderId="46" xfId="0" applyFont="1" applyBorder="1" applyAlignment="1" applyProtection="1"/>
    <xf numFmtId="0" fontId="0" fillId="0" borderId="11" xfId="0" applyBorder="1" applyAlignment="1" applyProtection="1"/>
    <xf numFmtId="0" fontId="0" fillId="0" borderId="15" xfId="0" applyBorder="1" applyAlignment="1" applyProtection="1"/>
    <xf numFmtId="0" fontId="33" fillId="0" borderId="21" xfId="0" applyFont="1" applyBorder="1" applyAlignment="1" applyProtection="1">
      <protection locked="0"/>
    </xf>
    <xf numFmtId="0" fontId="0" fillId="0" borderId="7" xfId="0" applyBorder="1" applyAlignment="1" applyProtection="1">
      <protection locked="0"/>
    </xf>
    <xf numFmtId="0" fontId="1" fillId="0" borderId="31" xfId="0" applyFont="1" applyBorder="1" applyAlignment="1" applyProtection="1"/>
    <xf numFmtId="0" fontId="0" fillId="0" borderId="6" xfId="0" applyBorder="1" applyAlignment="1" applyProtection="1"/>
    <xf numFmtId="172" fontId="1" fillId="0" borderId="6" xfId="0" applyNumberFormat="1" applyFont="1" applyBorder="1" applyAlignment="1" applyProtection="1">
      <alignment horizontal="center"/>
    </xf>
    <xf numFmtId="0" fontId="0" fillId="0" borderId="8" xfId="0" applyBorder="1" applyAlignment="1" applyProtection="1"/>
    <xf numFmtId="0" fontId="1" fillId="0" borderId="21" xfId="0" applyFont="1" applyBorder="1" applyAlignment="1" applyProtection="1">
      <protection locked="0"/>
    </xf>
    <xf numFmtId="174" fontId="1" fillId="0" borderId="31" xfId="0" applyNumberFormat="1" applyFont="1" applyBorder="1" applyAlignment="1" applyProtection="1"/>
    <xf numFmtId="174" fontId="0" fillId="0" borderId="6" xfId="0" applyNumberFormat="1" applyBorder="1" applyAlignment="1" applyProtection="1"/>
    <xf numFmtId="174" fontId="0" fillId="0" borderId="8" xfId="0" applyNumberFormat="1" applyBorder="1" applyAlignment="1" applyProtection="1"/>
    <xf numFmtId="40" fontId="27" fillId="0" borderId="36" xfId="0" applyNumberFormat="1" applyFont="1" applyBorder="1" applyAlignment="1" applyProtection="1">
      <alignment horizontal="center"/>
      <protection locked="0"/>
    </xf>
    <xf numFmtId="40" fontId="27" fillId="0" borderId="22" xfId="0" applyNumberFormat="1" applyFont="1" applyBorder="1" applyAlignment="1" applyProtection="1">
      <alignment horizontal="center"/>
      <protection locked="0"/>
    </xf>
    <xf numFmtId="40" fontId="27" fillId="0" borderId="38" xfId="0" applyNumberFormat="1" applyFont="1" applyBorder="1" applyAlignment="1" applyProtection="1">
      <alignment horizontal="center"/>
      <protection locked="0"/>
    </xf>
    <xf numFmtId="40" fontId="27" fillId="0" borderId="39" xfId="0" applyNumberFormat="1" applyFont="1" applyBorder="1" applyAlignment="1" applyProtection="1">
      <alignment horizontal="center"/>
      <protection locked="0"/>
    </xf>
    <xf numFmtId="0" fontId="1" fillId="0" borderId="21" xfId="0" applyFont="1" applyBorder="1" applyAlignment="1" applyProtection="1">
      <alignment horizontal="left"/>
    </xf>
    <xf numFmtId="0" fontId="0" fillId="0" borderId="7" xfId="0" applyBorder="1" applyAlignment="1" applyProtection="1"/>
    <xf numFmtId="0" fontId="2" fillId="0" borderId="5" xfId="0" applyFont="1" applyBorder="1" applyAlignment="1" applyProtection="1">
      <alignment horizontal="center"/>
    </xf>
    <xf numFmtId="0" fontId="33" fillId="0" borderId="34" xfId="0" applyFont="1" applyBorder="1" applyAlignment="1" applyProtection="1">
      <protection locked="0"/>
    </xf>
    <xf numFmtId="0" fontId="0" fillId="0" borderId="11" xfId="0" applyBorder="1" applyAlignment="1" applyProtection="1">
      <protection locked="0"/>
    </xf>
    <xf numFmtId="0" fontId="0" fillId="0" borderId="15" xfId="0" applyBorder="1" applyAlignment="1" applyProtection="1">
      <protection locked="0"/>
    </xf>
    <xf numFmtId="164" fontId="1" fillId="0" borderId="34" xfId="0" applyNumberFormat="1" applyFont="1" applyBorder="1" applyAlignment="1" applyProtection="1">
      <alignment horizontal="center"/>
    </xf>
    <xf numFmtId="164" fontId="1" fillId="0" borderId="40" xfId="0" applyNumberFormat="1" applyFont="1" applyBorder="1" applyAlignment="1" applyProtection="1">
      <alignment horizontal="center"/>
    </xf>
    <xf numFmtId="164" fontId="1" fillId="0" borderId="20" xfId="0" applyNumberFormat="1" applyFont="1" applyBorder="1" applyAlignment="1" applyProtection="1">
      <alignment horizontal="center"/>
    </xf>
    <xf numFmtId="164" fontId="1" fillId="0" borderId="4" xfId="0" applyNumberFormat="1" applyFont="1" applyBorder="1" applyAlignment="1" applyProtection="1">
      <alignment horizontal="center"/>
    </xf>
    <xf numFmtId="0" fontId="29" fillId="0" borderId="19" xfId="0" quotePrefix="1" applyFont="1" applyBorder="1" applyAlignment="1" applyProtection="1">
      <alignment horizontal="left" vertical="top"/>
    </xf>
    <xf numFmtId="0" fontId="0" fillId="0" borderId="12" xfId="0" applyBorder="1" applyAlignment="1"/>
    <xf numFmtId="0" fontId="0" fillId="0" borderId="13" xfId="0" applyBorder="1" applyAlignment="1"/>
    <xf numFmtId="0" fontId="0" fillId="0" borderId="20" xfId="0" applyBorder="1" applyAlignment="1"/>
    <xf numFmtId="0" fontId="0" fillId="0" borderId="0" xfId="0" applyBorder="1" applyAlignment="1"/>
    <xf numFmtId="0" fontId="0" fillId="0" borderId="4" xfId="0" applyBorder="1" applyAlignment="1"/>
    <xf numFmtId="0" fontId="23" fillId="0" borderId="14" xfId="0" applyFont="1" applyBorder="1" applyAlignment="1" applyProtection="1">
      <alignment vertical="top"/>
    </xf>
    <xf numFmtId="0" fontId="0" fillId="0" borderId="10" xfId="0" applyBorder="1" applyAlignment="1">
      <alignment vertical="top"/>
    </xf>
    <xf numFmtId="0" fontId="0" fillId="0" borderId="6" xfId="0" applyBorder="1" applyAlignment="1"/>
    <xf numFmtId="0" fontId="23" fillId="0" borderId="14" xfId="0" quotePrefix="1" applyNumberFormat="1" applyFont="1" applyBorder="1" applyAlignment="1" applyProtection="1">
      <alignment horizontal="left" vertical="top"/>
    </xf>
    <xf numFmtId="0" fontId="0" fillId="0" borderId="45" xfId="0" applyBorder="1" applyAlignment="1">
      <alignment vertical="top"/>
    </xf>
    <xf numFmtId="0" fontId="1" fillId="0" borderId="44" xfId="0" applyFont="1" applyBorder="1" applyAlignment="1" applyProtection="1"/>
    <xf numFmtId="0" fontId="0" fillId="0" borderId="43" xfId="0" applyBorder="1" applyAlignment="1"/>
    <xf numFmtId="168" fontId="2" fillId="0" borderId="21" xfId="0" applyNumberFormat="1" applyFont="1" applyBorder="1" applyAlignment="1" applyProtection="1">
      <alignment horizontal="center"/>
      <protection locked="0"/>
    </xf>
    <xf numFmtId="168" fontId="2" fillId="0" borderId="7" xfId="0" applyNumberFormat="1" applyFont="1" applyBorder="1" applyAlignment="1" applyProtection="1">
      <alignment horizontal="center"/>
      <protection locked="0"/>
    </xf>
    <xf numFmtId="0" fontId="1" fillId="0" borderId="21" xfId="0" applyFont="1" applyBorder="1" applyAlignment="1" applyProtection="1"/>
    <xf numFmtId="167" fontId="16" fillId="0" borderId="21" xfId="0" applyNumberFormat="1" applyFont="1" applyBorder="1" applyAlignment="1" applyProtection="1">
      <alignment horizontal="center"/>
    </xf>
    <xf numFmtId="167" fontId="16" fillId="0" borderId="1" xfId="0" applyNumberFormat="1" applyFont="1" applyBorder="1" applyAlignment="1" applyProtection="1">
      <alignment horizontal="center"/>
    </xf>
    <xf numFmtId="167" fontId="16" fillId="0" borderId="7" xfId="0" applyNumberFormat="1" applyFont="1" applyBorder="1" applyAlignment="1" applyProtection="1">
      <alignment horizontal="center"/>
    </xf>
    <xf numFmtId="0" fontId="1" fillId="0" borderId="1" xfId="0" applyFont="1" applyBorder="1" applyAlignment="1" applyProtection="1">
      <protection locked="0"/>
    </xf>
    <xf numFmtId="0" fontId="1" fillId="0" borderId="7" xfId="0" applyFont="1" applyBorder="1" applyAlignment="1" applyProtection="1">
      <protection locked="0"/>
    </xf>
    <xf numFmtId="40" fontId="27" fillId="0" borderId="33" xfId="0" applyNumberFormat="1" applyFont="1" applyBorder="1" applyAlignment="1" applyProtection="1">
      <alignment horizontal="center"/>
    </xf>
    <xf numFmtId="40" fontId="27" fillId="0" borderId="9" xfId="0" applyNumberFormat="1" applyFont="1" applyBorder="1" applyAlignment="1" applyProtection="1">
      <alignment horizontal="center"/>
    </xf>
    <xf numFmtId="173" fontId="1" fillId="0" borderId="31" xfId="0" applyNumberFormat="1" applyFont="1" applyBorder="1" applyAlignment="1" applyProtection="1">
      <alignment horizontal="center"/>
    </xf>
    <xf numFmtId="173" fontId="1" fillId="0" borderId="8" xfId="0" applyNumberFormat="1" applyFont="1" applyBorder="1" applyAlignment="1" applyProtection="1">
      <alignment horizontal="center"/>
    </xf>
    <xf numFmtId="44" fontId="2" fillId="0" borderId="38" xfId="2" applyFont="1" applyBorder="1" applyAlignment="1" applyProtection="1">
      <alignment horizontal="right"/>
      <protection locked="0"/>
    </xf>
    <xf numFmtId="44" fontId="2" fillId="0" borderId="39" xfId="2" quotePrefix="1" applyFont="1" applyBorder="1" applyAlignment="1" applyProtection="1">
      <alignment horizontal="right"/>
      <protection locked="0"/>
    </xf>
    <xf numFmtId="0" fontId="7" fillId="0" borderId="19" xfId="0" applyFont="1" applyBorder="1" applyAlignment="1" applyProtection="1">
      <alignment horizontal="center"/>
    </xf>
    <xf numFmtId="0" fontId="7" fillId="0" borderId="13" xfId="0" applyFont="1" applyBorder="1" applyAlignment="1" applyProtection="1">
      <alignment horizontal="center"/>
    </xf>
    <xf numFmtId="0" fontId="3" fillId="0" borderId="3" xfId="0" applyFont="1" applyBorder="1" applyAlignment="1" applyProtection="1">
      <alignment horizontal="center"/>
    </xf>
    <xf numFmtId="40" fontId="27" fillId="0" borderId="21" xfId="0" applyNumberFormat="1" applyFont="1" applyBorder="1" applyAlignment="1" applyProtection="1">
      <alignment horizontal="center"/>
      <protection locked="0"/>
    </xf>
    <xf numFmtId="40" fontId="27" fillId="0" borderId="7" xfId="0" applyNumberFormat="1" applyFont="1" applyBorder="1" applyAlignment="1" applyProtection="1">
      <alignment horizontal="center"/>
      <protection locked="0"/>
    </xf>
    <xf numFmtId="40" fontId="27" fillId="0" borderId="10" xfId="0" applyNumberFormat="1" applyFont="1" applyBorder="1" applyAlignment="1" applyProtection="1">
      <alignment horizontal="center"/>
    </xf>
    <xf numFmtId="44" fontId="2" fillId="0" borderId="38" xfId="2" quotePrefix="1" applyFont="1" applyBorder="1" applyAlignment="1" applyProtection="1">
      <alignment horizontal="right"/>
      <protection locked="0"/>
    </xf>
    <xf numFmtId="0" fontId="32" fillId="0" borderId="21" xfId="0" applyFont="1" applyBorder="1" applyAlignment="1" applyProtection="1">
      <alignment horizontal="center"/>
    </xf>
    <xf numFmtId="0" fontId="32" fillId="0" borderId="7" xfId="0" applyFont="1" applyBorder="1" applyAlignment="1" applyProtection="1">
      <alignment horizontal="center"/>
    </xf>
    <xf numFmtId="167" fontId="16" fillId="0" borderId="34" xfId="0" applyNumberFormat="1" applyFont="1" applyBorder="1" applyAlignment="1" applyProtection="1">
      <alignment horizontal="center"/>
    </xf>
    <xf numFmtId="167" fontId="16" fillId="0" borderId="11" xfId="0" applyNumberFormat="1" applyFont="1" applyBorder="1" applyAlignment="1" applyProtection="1">
      <alignment horizontal="center"/>
    </xf>
    <xf numFmtId="167" fontId="16" fillId="0" borderId="15" xfId="0" applyNumberFormat="1" applyFont="1" applyBorder="1" applyAlignment="1" applyProtection="1">
      <alignment horizontal="center"/>
    </xf>
    <xf numFmtId="166" fontId="24" fillId="0" borderId="0" xfId="0" applyNumberFormat="1" applyFont="1" applyAlignment="1" applyProtection="1">
      <alignment horizontal="center"/>
    </xf>
    <xf numFmtId="165" fontId="38" fillId="0" borderId="36" xfId="0" applyNumberFormat="1" applyFont="1" applyBorder="1" applyAlignment="1" applyProtection="1">
      <alignment horizontal="center"/>
    </xf>
    <xf numFmtId="165" fontId="38" fillId="0" borderId="22" xfId="0" applyNumberFormat="1" applyFont="1" applyBorder="1" applyAlignment="1" applyProtection="1">
      <alignment horizontal="center"/>
    </xf>
    <xf numFmtId="0" fontId="19" fillId="3" borderId="32" xfId="0" applyFont="1" applyFill="1" applyBorder="1" applyAlignment="1" applyProtection="1">
      <alignment horizontal="center"/>
    </xf>
    <xf numFmtId="0" fontId="19" fillId="3" borderId="25" xfId="0" applyFont="1" applyFill="1" applyBorder="1" applyAlignment="1" applyProtection="1">
      <alignment horizontal="center"/>
    </xf>
    <xf numFmtId="0" fontId="19" fillId="3" borderId="37" xfId="0" applyFont="1" applyFill="1" applyBorder="1" applyAlignment="1" applyProtection="1">
      <alignment horizontal="center"/>
    </xf>
    <xf numFmtId="165" fontId="24" fillId="0" borderId="36" xfId="0" applyNumberFormat="1" applyFont="1" applyBorder="1" applyAlignment="1" applyProtection="1">
      <alignment horizontal="center"/>
    </xf>
    <xf numFmtId="165" fontId="24" fillId="0" borderId="22" xfId="0" applyNumberFormat="1" applyFont="1" applyBorder="1" applyAlignment="1" applyProtection="1">
      <alignment horizontal="center"/>
    </xf>
    <xf numFmtId="40" fontId="32" fillId="0" borderId="38" xfId="0" applyNumberFormat="1" applyFont="1" applyBorder="1" applyAlignment="1" applyProtection="1">
      <alignment horizontal="center" vertical="center"/>
    </xf>
    <xf numFmtId="40" fontId="32" fillId="0" borderId="39" xfId="0" applyNumberFormat="1" applyFont="1" applyBorder="1" applyAlignment="1" applyProtection="1">
      <alignment horizontal="center" vertical="center"/>
    </xf>
    <xf numFmtId="164" fontId="1" fillId="0" borderId="15" xfId="0" applyNumberFormat="1" applyFont="1" applyBorder="1" applyAlignment="1" applyProtection="1">
      <alignment horizontal="center"/>
    </xf>
    <xf numFmtId="0" fontId="0" fillId="0" borderId="34" xfId="0" applyBorder="1" applyAlignment="1"/>
    <xf numFmtId="0" fontId="0" fillId="0" borderId="11" xfId="0" applyBorder="1" applyAlignment="1"/>
    <xf numFmtId="0" fontId="0" fillId="0" borderId="15" xfId="0" applyBorder="1" applyAlignment="1"/>
    <xf numFmtId="0" fontId="1" fillId="0" borderId="0" xfId="0" applyFont="1" applyAlignment="1">
      <alignment horizontal="left" wrapText="1"/>
    </xf>
    <xf numFmtId="0" fontId="0" fillId="0" borderId="0" xfId="0" applyAlignment="1">
      <alignment horizontal="left" wrapText="1"/>
    </xf>
    <xf numFmtId="0" fontId="43" fillId="0" borderId="0" xfId="3" applyAlignment="1" applyProtection="1">
      <protection locked="0"/>
    </xf>
  </cellXfs>
  <cellStyles count="4">
    <cellStyle name="Comma" xfId="1" builtinId="3"/>
    <cellStyle name="Currency" xfId="2" builtinId="4"/>
    <cellStyle name="Hyperlink" xfId="3"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40033</xdr:colOff>
      <xdr:row>4</xdr:row>
      <xdr:rowOff>66675</xdr:rowOff>
    </xdr:to>
    <xdr:pic>
      <xdr:nvPicPr>
        <xdr:cNvPr id="3" name="Picture 2" descr="ueilogo_blk_out.p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stretch>
          <a:fillRect/>
        </a:stretch>
      </xdr:blipFill>
      <xdr:spPr>
        <a:xfrm>
          <a:off x="0" y="0"/>
          <a:ext cx="2068858" cy="91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12</xdr:row>
      <xdr:rowOff>9525</xdr:rowOff>
    </xdr:from>
    <xdr:to>
      <xdr:col>3</xdr:col>
      <xdr:colOff>514350</xdr:colOff>
      <xdr:row>12</xdr:row>
      <xdr:rowOff>114300</xdr:rowOff>
    </xdr:to>
    <xdr:sp macro="" textlink="">
      <xdr:nvSpPr>
        <xdr:cNvPr id="1031" name="Text Box 7">
          <a:extLst>
            <a:ext uri="{FF2B5EF4-FFF2-40B4-BE49-F238E27FC236}">
              <a16:creationId xmlns:a16="http://schemas.microsoft.com/office/drawing/2014/main" id="{00000000-0008-0000-0200-000007040000}"/>
            </a:ext>
          </a:extLst>
        </xdr:cNvPr>
        <xdr:cNvSpPr txBox="1">
          <a:spLocks noChangeArrowheads="1"/>
        </xdr:cNvSpPr>
      </xdr:nvSpPr>
      <xdr:spPr bwMode="auto">
        <a:xfrm>
          <a:off x="857250" y="2400300"/>
          <a:ext cx="876300" cy="1047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sz="600" b="0" i="0" u="none" strike="noStrike" baseline="0">
              <a:solidFill>
                <a:srgbClr val="000000"/>
              </a:solidFill>
              <a:latin typeface="Arial"/>
              <a:cs typeface="Arial"/>
            </a:rPr>
            <a:t>MAILING ADDRESS</a:t>
          </a:r>
        </a:p>
      </xdr:txBody>
    </xdr:sp>
    <xdr:clientData/>
  </xdr:twoCellAnchor>
  <xdr:twoCellAnchor>
    <xdr:from>
      <xdr:col>7</xdr:col>
      <xdr:colOff>9525</xdr:colOff>
      <xdr:row>12</xdr:row>
      <xdr:rowOff>28575</xdr:rowOff>
    </xdr:from>
    <xdr:to>
      <xdr:col>7</xdr:col>
      <xdr:colOff>447675</xdr:colOff>
      <xdr:row>12</xdr:row>
      <xdr:rowOff>161925</xdr:rowOff>
    </xdr:to>
    <xdr:sp macro="" textlink="">
      <xdr:nvSpPr>
        <xdr:cNvPr id="1032" name="Text Box 8">
          <a:extLst>
            <a:ext uri="{FF2B5EF4-FFF2-40B4-BE49-F238E27FC236}">
              <a16:creationId xmlns:a16="http://schemas.microsoft.com/office/drawing/2014/main" id="{00000000-0008-0000-0200-000008040000}"/>
            </a:ext>
          </a:extLst>
        </xdr:cNvPr>
        <xdr:cNvSpPr txBox="1">
          <a:spLocks noChangeArrowheads="1"/>
        </xdr:cNvSpPr>
      </xdr:nvSpPr>
      <xdr:spPr bwMode="auto">
        <a:xfrm>
          <a:off x="4105275" y="2419350"/>
          <a:ext cx="438150" cy="1333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sz="600" b="0" i="0" u="none" strike="noStrike" baseline="0">
              <a:solidFill>
                <a:srgbClr val="000000"/>
              </a:solidFill>
              <a:latin typeface="Arial"/>
              <a:cs typeface="Arial"/>
            </a:rPr>
            <a:t>CITY</a:t>
          </a:r>
        </a:p>
      </xdr:txBody>
    </xdr:sp>
    <xdr:clientData/>
  </xdr:twoCellAnchor>
  <xdr:twoCellAnchor>
    <xdr:from>
      <xdr:col>9</xdr:col>
      <xdr:colOff>9525</xdr:colOff>
      <xdr:row>12</xdr:row>
      <xdr:rowOff>9525</xdr:rowOff>
    </xdr:from>
    <xdr:to>
      <xdr:col>9</xdr:col>
      <xdr:colOff>523875</xdr:colOff>
      <xdr:row>12</xdr:row>
      <xdr:rowOff>114300</xdr:rowOff>
    </xdr:to>
    <xdr:sp macro="" textlink="">
      <xdr:nvSpPr>
        <xdr:cNvPr id="1033" name="Text Box 9">
          <a:extLst>
            <a:ext uri="{FF2B5EF4-FFF2-40B4-BE49-F238E27FC236}">
              <a16:creationId xmlns:a16="http://schemas.microsoft.com/office/drawing/2014/main" id="{00000000-0008-0000-0200-000009040000}"/>
            </a:ext>
          </a:extLst>
        </xdr:cNvPr>
        <xdr:cNvSpPr txBox="1">
          <a:spLocks noChangeArrowheads="1"/>
        </xdr:cNvSpPr>
      </xdr:nvSpPr>
      <xdr:spPr bwMode="auto">
        <a:xfrm>
          <a:off x="5334000" y="2400300"/>
          <a:ext cx="514350" cy="1047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sz="600" b="0" i="0" u="none" strike="noStrike" baseline="0">
              <a:solidFill>
                <a:srgbClr val="000000"/>
              </a:solidFill>
              <a:latin typeface="Arial"/>
              <a:cs typeface="Arial"/>
            </a:rPr>
            <a:t>STATE</a:t>
          </a:r>
        </a:p>
      </xdr:txBody>
    </xdr:sp>
    <xdr:clientData/>
  </xdr:twoCellAnchor>
  <xdr:twoCellAnchor>
    <xdr:from>
      <xdr:col>10</xdr:col>
      <xdr:colOff>19050</xdr:colOff>
      <xdr:row>12</xdr:row>
      <xdr:rowOff>9525</xdr:rowOff>
    </xdr:from>
    <xdr:to>
      <xdr:col>10</xdr:col>
      <xdr:colOff>533400</xdr:colOff>
      <xdr:row>12</xdr:row>
      <xdr:rowOff>114300</xdr:rowOff>
    </xdr:to>
    <xdr:sp macro="" textlink="">
      <xdr:nvSpPr>
        <xdr:cNvPr id="1034" name="Text Box 10">
          <a:extLst>
            <a:ext uri="{FF2B5EF4-FFF2-40B4-BE49-F238E27FC236}">
              <a16:creationId xmlns:a16="http://schemas.microsoft.com/office/drawing/2014/main" id="{00000000-0008-0000-0200-00000A040000}"/>
            </a:ext>
          </a:extLst>
        </xdr:cNvPr>
        <xdr:cNvSpPr txBox="1">
          <a:spLocks noChangeArrowheads="1"/>
        </xdr:cNvSpPr>
      </xdr:nvSpPr>
      <xdr:spPr bwMode="auto">
        <a:xfrm>
          <a:off x="5934075" y="2400300"/>
          <a:ext cx="514350" cy="1047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sz="600" b="0" i="0" u="none" strike="noStrike" baseline="0">
              <a:solidFill>
                <a:srgbClr val="000000"/>
              </a:solidFill>
              <a:latin typeface="Arial"/>
              <a:cs typeface="Arial"/>
            </a:rPr>
            <a:t>ZIP</a:t>
          </a:r>
        </a:p>
      </xdr:txBody>
    </xdr:sp>
    <xdr:clientData/>
  </xdr:twoCellAnchor>
  <xdr:twoCellAnchor editAs="oneCell">
    <xdr:from>
      <xdr:col>0</xdr:col>
      <xdr:colOff>0</xdr:colOff>
      <xdr:row>0</xdr:row>
      <xdr:rowOff>0</xdr:rowOff>
    </xdr:from>
    <xdr:to>
      <xdr:col>4</xdr:col>
      <xdr:colOff>325783</xdr:colOff>
      <xdr:row>5</xdr:row>
      <xdr:rowOff>38100</xdr:rowOff>
    </xdr:to>
    <xdr:pic>
      <xdr:nvPicPr>
        <xdr:cNvPr id="7" name="Picture 6" descr="ueilogo_blk_out.png">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cstate="print"/>
        <a:stretch>
          <a:fillRect/>
        </a:stretch>
      </xdr:blipFill>
      <xdr:spPr>
        <a:xfrm>
          <a:off x="0" y="0"/>
          <a:ext cx="2068858"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19050</xdr:colOff>
      <xdr:row>31</xdr:row>
      <xdr:rowOff>152400</xdr:rowOff>
    </xdr:from>
    <xdr:to>
      <xdr:col>11</xdr:col>
      <xdr:colOff>409575</xdr:colOff>
      <xdr:row>34</xdr:row>
      <xdr:rowOff>28575</xdr:rowOff>
    </xdr:to>
    <xdr:sp macro="" textlink="">
      <xdr:nvSpPr>
        <xdr:cNvPr id="5121" name="Text Box 1">
          <a:extLst>
            <a:ext uri="{FF2B5EF4-FFF2-40B4-BE49-F238E27FC236}">
              <a16:creationId xmlns:a16="http://schemas.microsoft.com/office/drawing/2014/main" id="{00000000-0008-0000-0300-000001140000}"/>
            </a:ext>
          </a:extLst>
        </xdr:cNvPr>
        <xdr:cNvSpPr txBox="1">
          <a:spLocks noChangeArrowheads="1"/>
        </xdr:cNvSpPr>
      </xdr:nvSpPr>
      <xdr:spPr bwMode="auto">
        <a:xfrm>
          <a:off x="5829300" y="6515100"/>
          <a:ext cx="390525" cy="447675"/>
        </a:xfrm>
        <a:prstGeom prst="rect">
          <a:avLst/>
        </a:prstGeom>
        <a:noFill/>
        <a:ln w="9525">
          <a:noFill/>
          <a:miter lim="800000"/>
          <a:headEnd/>
          <a:tailEnd/>
        </a:ln>
      </xdr:spPr>
      <xdr:txBody>
        <a:bodyPr vertOverflow="clip" wrap="square" lIns="0" tIns="0" rIns="0" bIns="0" anchor="t" upright="1"/>
        <a:lstStyle/>
        <a:p>
          <a:pPr algn="r" rtl="0">
            <a:defRPr sz="1000"/>
          </a:pPr>
          <a:r>
            <a:rPr lang="en-US" sz="800" b="1" i="0" u="none" strike="noStrike" baseline="0">
              <a:solidFill>
                <a:srgbClr val="000000"/>
              </a:solidFill>
              <a:latin typeface="Arial"/>
              <a:cs typeface="Arial"/>
            </a:rPr>
            <a:t>(enter </a:t>
          </a:r>
        </a:p>
        <a:p>
          <a:pPr algn="r" rtl="0">
            <a:defRPr sz="1000"/>
          </a:pPr>
          <a:r>
            <a:rPr lang="en-US" sz="800" b="1" i="0" u="none" strike="noStrike" baseline="0">
              <a:solidFill>
                <a:srgbClr val="000000"/>
              </a:solidFill>
              <a:latin typeface="Arial"/>
              <a:cs typeface="Arial"/>
            </a:rPr>
            <a:t>  as a minus)</a:t>
          </a:r>
        </a:p>
        <a:p>
          <a:pPr algn="r" rtl="0">
            <a:defRPr sz="1000"/>
          </a:pPr>
          <a:r>
            <a:rPr lang="en-US" sz="800" b="1" i="0" u="none" strike="noStrike" baseline="0">
              <a:solidFill>
                <a:srgbClr val="000000"/>
              </a:solidFill>
              <a:latin typeface="Arial"/>
              <a:cs typeface="Arial"/>
            </a:rPr>
            <a:t> </a:t>
          </a:r>
          <a:r>
            <a:rPr lang="en-US" sz="700" b="1" i="0" u="none" strike="noStrike" baseline="0">
              <a:solidFill>
                <a:srgbClr val="000000"/>
              </a:solidFill>
              <a:latin typeface="Arial"/>
              <a:cs typeface="Arial"/>
            </a:rPr>
            <a:t>(credit)</a:t>
          </a:r>
        </a:p>
      </xdr:txBody>
    </xdr:sp>
    <xdr:clientData/>
  </xdr:twoCellAnchor>
  <xdr:twoCellAnchor editAs="oneCell">
    <xdr:from>
      <xdr:col>0</xdr:col>
      <xdr:colOff>0</xdr:colOff>
      <xdr:row>0</xdr:row>
      <xdr:rowOff>0</xdr:rowOff>
    </xdr:from>
    <xdr:to>
      <xdr:col>3</xdr:col>
      <xdr:colOff>11458</xdr:colOff>
      <xdr:row>4</xdr:row>
      <xdr:rowOff>114300</xdr:rowOff>
    </xdr:to>
    <xdr:pic>
      <xdr:nvPicPr>
        <xdr:cNvPr id="4" name="Picture 3" descr="ueilogo_blk_out.png">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stretch>
          <a:fillRect/>
        </a:stretch>
      </xdr:blipFill>
      <xdr:spPr>
        <a:xfrm>
          <a:off x="0" y="0"/>
          <a:ext cx="2068858"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57150</xdr:colOff>
      <xdr:row>68</xdr:row>
      <xdr:rowOff>76200</xdr:rowOff>
    </xdr:from>
    <xdr:to>
      <xdr:col>12</xdr:col>
      <xdr:colOff>0</xdr:colOff>
      <xdr:row>69</xdr:row>
      <xdr:rowOff>180975</xdr:rowOff>
    </xdr:to>
    <xdr:sp macro="" textlink="">
      <xdr:nvSpPr>
        <xdr:cNvPr id="6145" name="Text Box 1">
          <a:extLst>
            <a:ext uri="{FF2B5EF4-FFF2-40B4-BE49-F238E27FC236}">
              <a16:creationId xmlns:a16="http://schemas.microsoft.com/office/drawing/2014/main" id="{00000000-0008-0000-0400-000001180000}"/>
            </a:ext>
          </a:extLst>
        </xdr:cNvPr>
        <xdr:cNvSpPr txBox="1">
          <a:spLocks noChangeArrowheads="1"/>
        </xdr:cNvSpPr>
      </xdr:nvSpPr>
      <xdr:spPr bwMode="auto">
        <a:xfrm>
          <a:off x="5372100" y="15563850"/>
          <a:ext cx="457200" cy="295275"/>
        </a:xfrm>
        <a:prstGeom prst="rect">
          <a:avLst/>
        </a:prstGeom>
        <a:noFill/>
        <a:ln w="9525">
          <a:noFill/>
          <a:miter lim="800000"/>
          <a:headEnd/>
          <a:tailEnd/>
        </a:ln>
      </xdr:spPr>
      <xdr:txBody>
        <a:bodyPr vertOverflow="clip" wrap="square" lIns="0" tIns="0" rIns="0" bIns="0" anchor="t" upright="1"/>
        <a:lstStyle/>
        <a:p>
          <a:pPr algn="r" rtl="0">
            <a:defRPr sz="1000"/>
          </a:pPr>
          <a:r>
            <a:rPr lang="en-US" sz="800" b="1" i="0" u="none" strike="noStrike" baseline="0">
              <a:solidFill>
                <a:srgbClr val="000000"/>
              </a:solidFill>
              <a:latin typeface="Arial"/>
              <a:cs typeface="Arial"/>
            </a:rPr>
            <a:t>enter as </a:t>
          </a:r>
          <a:r>
            <a:rPr lang="en-US" sz="700" b="1" i="0" u="none" strike="noStrike" baseline="0">
              <a:solidFill>
                <a:srgbClr val="000000"/>
              </a:solidFill>
              <a:latin typeface="Arial"/>
              <a:cs typeface="Arial"/>
            </a:rPr>
            <a:t>(minus)</a:t>
          </a:r>
        </a:p>
      </xdr:txBody>
    </xdr:sp>
    <xdr:clientData/>
  </xdr:twoCellAnchor>
  <xdr:twoCellAnchor editAs="oneCell">
    <xdr:from>
      <xdr:col>0</xdr:col>
      <xdr:colOff>0</xdr:colOff>
      <xdr:row>0</xdr:row>
      <xdr:rowOff>0</xdr:rowOff>
    </xdr:from>
    <xdr:to>
      <xdr:col>3</xdr:col>
      <xdr:colOff>201958</xdr:colOff>
      <xdr:row>4</xdr:row>
      <xdr:rowOff>114300</xdr:rowOff>
    </xdr:to>
    <xdr:pic>
      <xdr:nvPicPr>
        <xdr:cNvPr id="4" name="Picture 3" descr="ueilogo_blk_out.png">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stretch>
          <a:fillRect/>
        </a:stretch>
      </xdr:blipFill>
      <xdr:spPr>
        <a:xfrm>
          <a:off x="0" y="0"/>
          <a:ext cx="2068858" cy="914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sus.edu/aba/accounts-payable/travel.html" TargetMode="External"/><Relationship Id="rId1" Type="http://schemas.openxmlformats.org/officeDocument/2006/relationships/hyperlink" Target="http://www.calhr.ca.gov/employees/pages/travel-reimbursements.asp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hyperlink" Target="http://www.enterprises.csus.edu/wp-content/uploads/2012/08/Policy2035-Travel_Policy.pdf" TargetMode="External"/><Relationship Id="rId2" Type="http://schemas.openxmlformats.org/officeDocument/2006/relationships/hyperlink" Target="http://www.csus.edu/travel/apinfo.htm" TargetMode="External"/><Relationship Id="rId1" Type="http://schemas.openxmlformats.org/officeDocument/2006/relationships/hyperlink" Target="http://www.dpa.ca.gov/jobinfo/statetravel.shtm" TargetMode="External"/><Relationship Id="rId4"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40"/>
  <sheetViews>
    <sheetView showGridLines="0" tabSelected="1" zoomScaleNormal="100" workbookViewId="0"/>
  </sheetViews>
  <sheetFormatPr defaultRowHeight="12.75" x14ac:dyDescent="0.2"/>
  <cols>
    <col min="1" max="1" width="101.28515625" customWidth="1"/>
  </cols>
  <sheetData>
    <row r="1" spans="1:9" ht="18" x14ac:dyDescent="0.25">
      <c r="A1" s="197" t="s">
        <v>162</v>
      </c>
      <c r="B1" s="198"/>
      <c r="C1" s="198"/>
      <c r="D1" s="198"/>
      <c r="E1" s="198"/>
      <c r="F1" s="198"/>
      <c r="G1" s="198"/>
      <c r="H1" s="198"/>
      <c r="I1" s="198"/>
    </row>
    <row r="2" spans="1:9" ht="18" x14ac:dyDescent="0.25">
      <c r="A2" s="197" t="s">
        <v>139</v>
      </c>
      <c r="B2" s="198"/>
      <c r="C2" s="198"/>
      <c r="D2" s="198"/>
      <c r="E2" s="198"/>
      <c r="F2" s="198"/>
      <c r="G2" s="198"/>
      <c r="H2" s="198"/>
      <c r="I2" s="198"/>
    </row>
    <row r="4" spans="1:9" x14ac:dyDescent="0.2">
      <c r="A4" s="230" t="s">
        <v>171</v>
      </c>
    </row>
    <row r="5" spans="1:9" x14ac:dyDescent="0.2">
      <c r="A5" s="210" t="s">
        <v>186</v>
      </c>
      <c r="B5" s="210"/>
    </row>
    <row r="6" spans="1:9" x14ac:dyDescent="0.2">
      <c r="A6" s="210" t="s">
        <v>185</v>
      </c>
      <c r="B6" s="210"/>
    </row>
    <row r="7" spans="1:9" x14ac:dyDescent="0.2">
      <c r="A7" s="210"/>
      <c r="B7" s="210"/>
    </row>
    <row r="8" spans="1:9" x14ac:dyDescent="0.2">
      <c r="A8" s="210" t="s">
        <v>175</v>
      </c>
    </row>
    <row r="10" spans="1:9" x14ac:dyDescent="0.2">
      <c r="A10" t="s">
        <v>184</v>
      </c>
    </row>
    <row r="11" spans="1:9" x14ac:dyDescent="0.2">
      <c r="A11" t="s">
        <v>183</v>
      </c>
    </row>
    <row r="12" spans="1:9" x14ac:dyDescent="0.2">
      <c r="A12" t="s">
        <v>188</v>
      </c>
    </row>
    <row r="13" spans="1:9" x14ac:dyDescent="0.2">
      <c r="A13" t="s">
        <v>189</v>
      </c>
    </row>
    <row r="14" spans="1:9" x14ac:dyDescent="0.2">
      <c r="A14" t="s">
        <v>190</v>
      </c>
    </row>
    <row r="15" spans="1:9" x14ac:dyDescent="0.2">
      <c r="A15" t="s">
        <v>191</v>
      </c>
    </row>
    <row r="17" spans="1:2" x14ac:dyDescent="0.2">
      <c r="A17" t="s">
        <v>176</v>
      </c>
    </row>
    <row r="19" spans="1:2" x14ac:dyDescent="0.2">
      <c r="A19" t="s">
        <v>173</v>
      </c>
    </row>
    <row r="20" spans="1:2" x14ac:dyDescent="0.2">
      <c r="A20" s="210" t="s">
        <v>174</v>
      </c>
      <c r="B20" s="210"/>
    </row>
    <row r="21" spans="1:2" x14ac:dyDescent="0.2">
      <c r="A21" s="210"/>
      <c r="B21" s="210"/>
    </row>
    <row r="22" spans="1:2" x14ac:dyDescent="0.2">
      <c r="A22" s="231" t="s">
        <v>187</v>
      </c>
      <c r="B22" s="210"/>
    </row>
    <row r="23" spans="1:2" x14ac:dyDescent="0.2">
      <c r="A23" s="210" t="s">
        <v>192</v>
      </c>
      <c r="B23" s="210"/>
    </row>
    <row r="24" spans="1:2" x14ac:dyDescent="0.2">
      <c r="A24" s="210" t="s">
        <v>177</v>
      </c>
      <c r="B24" s="210"/>
    </row>
    <row r="25" spans="1:2" x14ac:dyDescent="0.2">
      <c r="A25" s="210" t="s">
        <v>178</v>
      </c>
      <c r="B25" s="210"/>
    </row>
    <row r="26" spans="1:2" x14ac:dyDescent="0.2">
      <c r="A26" s="210"/>
      <c r="B26" s="210"/>
    </row>
    <row r="27" spans="1:2" x14ac:dyDescent="0.2">
      <c r="A27" s="210" t="s">
        <v>179</v>
      </c>
      <c r="B27" s="210"/>
    </row>
    <row r="28" spans="1:2" x14ac:dyDescent="0.2">
      <c r="A28" s="460" t="s">
        <v>223</v>
      </c>
      <c r="B28" s="210"/>
    </row>
    <row r="29" spans="1:2" x14ac:dyDescent="0.2">
      <c r="A29" s="218"/>
      <c r="B29" s="210"/>
    </row>
    <row r="30" spans="1:2" x14ac:dyDescent="0.2">
      <c r="A30" s="210" t="s">
        <v>180</v>
      </c>
      <c r="B30" s="210"/>
    </row>
    <row r="31" spans="1:2" x14ac:dyDescent="0.2">
      <c r="A31" s="460" t="s">
        <v>224</v>
      </c>
      <c r="B31" s="210"/>
    </row>
    <row r="32" spans="1:2" x14ac:dyDescent="0.2">
      <c r="A32" s="218"/>
      <c r="B32" s="210"/>
    </row>
    <row r="33" spans="1:2" x14ac:dyDescent="0.2">
      <c r="A33" s="210" t="s">
        <v>181</v>
      </c>
      <c r="B33" s="210"/>
    </row>
    <row r="35" spans="1:2" x14ac:dyDescent="0.2">
      <c r="A35" t="s">
        <v>182</v>
      </c>
    </row>
    <row r="37" spans="1:2" x14ac:dyDescent="0.2">
      <c r="A37" t="s">
        <v>163</v>
      </c>
    </row>
    <row r="38" spans="1:2" x14ac:dyDescent="0.2">
      <c r="A38" t="s">
        <v>208</v>
      </c>
    </row>
    <row r="39" spans="1:2" x14ac:dyDescent="0.2">
      <c r="A39" t="s">
        <v>197</v>
      </c>
    </row>
    <row r="40" spans="1:2" x14ac:dyDescent="0.2">
      <c r="A40" t="s">
        <v>164</v>
      </c>
    </row>
  </sheetData>
  <sheetProtection algorithmName="SHA-512" hashValue="cTbwkrt1zzg/AR3nKDa/LyDDmivpGcLCoZWlGF7bctnjIo/FaTAqjTaR/UNemuT8Kf9R4BiKWSiXr2FGFWxq2g==" saltValue="OWzGXf2I3MeFu64YXUt/nA==" spinCount="100000" sheet="1" objects="1" scenarios="1"/>
  <phoneticPr fontId="27" type="noConversion"/>
  <hyperlinks>
    <hyperlink ref="A31" r:id="rId1"/>
    <hyperlink ref="A28" r:id="rId2"/>
  </hyperlinks>
  <pageMargins left="0.52" right="0.52" top="1" bottom="1" header="0.5" footer="0.5"/>
  <pageSetup scale="95" orientation="portrait" r:id="rId3"/>
  <headerFooter alignWithMargins="0">
    <oddFooter>&amp;R&amp;8Revised 12/18/2017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39"/>
  <sheetViews>
    <sheetView showGridLines="0" zoomScaleNormal="100" workbookViewId="0">
      <selection activeCell="H3" sqref="H3"/>
    </sheetView>
  </sheetViews>
  <sheetFormatPr defaultRowHeight="12.75" x14ac:dyDescent="0.2"/>
  <cols>
    <col min="1" max="1" width="17.28515625" style="119" customWidth="1"/>
    <col min="2" max="2" width="13.140625" style="119" customWidth="1"/>
    <col min="3" max="3" width="12.140625" style="119" customWidth="1"/>
    <col min="4" max="4" width="14" style="122" customWidth="1"/>
    <col min="5" max="5" width="13.28515625" style="119" customWidth="1"/>
    <col min="6" max="6" width="8.85546875" style="119" customWidth="1"/>
    <col min="7" max="7" width="7.28515625" style="119" customWidth="1"/>
    <col min="8" max="8" width="5.140625" style="119" customWidth="1"/>
    <col min="9" max="16384" width="9.140625" style="119"/>
  </cols>
  <sheetData>
    <row r="1" spans="1:12" ht="15.75" x14ac:dyDescent="0.25">
      <c r="B1" s="125"/>
      <c r="C1" s="125"/>
      <c r="D1" s="125"/>
      <c r="E1" s="125"/>
      <c r="F1" s="125"/>
      <c r="H1" s="221" t="s">
        <v>12</v>
      </c>
    </row>
    <row r="2" spans="1:12" ht="20.100000000000001" customHeight="1" x14ac:dyDescent="0.25">
      <c r="A2" s="120"/>
      <c r="B2" s="221"/>
      <c r="C2" s="121"/>
      <c r="D2" s="119"/>
      <c r="E2" s="122"/>
      <c r="H2" s="221" t="s">
        <v>165</v>
      </c>
    </row>
    <row r="3" spans="1:12" ht="15.75" x14ac:dyDescent="0.25">
      <c r="A3" s="135"/>
      <c r="B3" s="228"/>
      <c r="C3" s="135"/>
      <c r="G3" s="124" t="s">
        <v>110</v>
      </c>
      <c r="H3" s="224"/>
    </row>
    <row r="4" spans="1:12" ht="15.75" x14ac:dyDescent="0.25">
      <c r="A4" s="135"/>
      <c r="B4" s="228"/>
      <c r="C4" s="135"/>
      <c r="G4" s="124"/>
      <c r="H4" s="303"/>
    </row>
    <row r="5" spans="1:12" ht="15.75" x14ac:dyDescent="0.25">
      <c r="A5" s="135"/>
      <c r="B5" s="228"/>
      <c r="C5" s="135"/>
      <c r="G5" s="124"/>
      <c r="H5" s="303"/>
    </row>
    <row r="6" spans="1:12" ht="15.75" x14ac:dyDescent="0.25">
      <c r="A6" s="123" t="s">
        <v>111</v>
      </c>
      <c r="B6" s="342"/>
      <c r="C6" s="343"/>
      <c r="D6" s="343"/>
      <c r="E6" s="222" t="s">
        <v>116</v>
      </c>
      <c r="F6" s="17"/>
      <c r="G6" s="223" t="s">
        <v>166</v>
      </c>
      <c r="H6" s="125"/>
    </row>
    <row r="7" spans="1:12" x14ac:dyDescent="0.2">
      <c r="A7" s="306" t="s">
        <v>205</v>
      </c>
      <c r="B7" s="344"/>
      <c r="C7" s="345"/>
      <c r="D7" s="345"/>
      <c r="E7" s="122"/>
    </row>
    <row r="8" spans="1:12" ht="15.75" x14ac:dyDescent="0.25">
      <c r="A8" s="126"/>
      <c r="B8" s="127"/>
      <c r="C8" s="128" t="s">
        <v>0</v>
      </c>
      <c r="D8" s="129" t="s">
        <v>20</v>
      </c>
      <c r="E8" s="122"/>
    </row>
    <row r="9" spans="1:12" s="131" customFormat="1" ht="18.75" customHeight="1" x14ac:dyDescent="0.2">
      <c r="A9" s="130" t="s">
        <v>21</v>
      </c>
      <c r="C9" s="23"/>
      <c r="D9" s="24"/>
      <c r="F9" s="132"/>
      <c r="G9" s="132"/>
      <c r="K9" s="236"/>
      <c r="L9" s="132"/>
    </row>
    <row r="10" spans="1:12" ht="18.75" customHeight="1" x14ac:dyDescent="0.2">
      <c r="A10" s="130" t="s">
        <v>22</v>
      </c>
      <c r="C10" s="23"/>
      <c r="D10" s="24"/>
      <c r="E10" s="133" t="s">
        <v>113</v>
      </c>
      <c r="F10" s="346"/>
      <c r="G10" s="346"/>
      <c r="H10" s="346"/>
      <c r="K10" s="236"/>
      <c r="L10" s="135"/>
    </row>
    <row r="11" spans="1:12" ht="11.25" customHeight="1" x14ac:dyDescent="0.2">
      <c r="A11" s="134"/>
      <c r="B11" s="135"/>
      <c r="C11" s="135"/>
      <c r="D11" s="136"/>
      <c r="E11" s="122"/>
      <c r="F11" s="119" t="s">
        <v>148</v>
      </c>
      <c r="G11" s="137"/>
      <c r="K11" s="135"/>
      <c r="L11" s="135"/>
    </row>
    <row r="12" spans="1:12" s="142" customFormat="1" ht="18.75" customHeight="1" x14ac:dyDescent="0.2">
      <c r="A12" s="138" t="s">
        <v>23</v>
      </c>
      <c r="B12" s="139"/>
      <c r="C12" s="139"/>
      <c r="D12" s="140" t="str">
        <f>IF(C10="","",(C10-C9)+1)</f>
        <v/>
      </c>
      <c r="E12" s="141"/>
    </row>
    <row r="13" spans="1:12" ht="15" customHeight="1" x14ac:dyDescent="0.2">
      <c r="D13" s="119"/>
      <c r="E13" s="122"/>
    </row>
    <row r="14" spans="1:12" ht="15" x14ac:dyDescent="0.25">
      <c r="A14" s="338" t="s">
        <v>89</v>
      </c>
      <c r="B14" s="338"/>
      <c r="C14" s="338"/>
      <c r="D14" s="119"/>
      <c r="E14" s="122"/>
    </row>
    <row r="15" spans="1:12" ht="26.25" customHeight="1" x14ac:dyDescent="0.2">
      <c r="A15" s="143" t="s">
        <v>88</v>
      </c>
      <c r="B15" s="143"/>
      <c r="C15" s="97"/>
      <c r="D15" s="97"/>
      <c r="E15" s="25"/>
    </row>
    <row r="16" spans="1:12" ht="26.25" customHeight="1" x14ac:dyDescent="0.2">
      <c r="A16" s="143" t="s">
        <v>87</v>
      </c>
      <c r="B16" s="143"/>
      <c r="C16" s="97"/>
      <c r="D16" s="97"/>
      <c r="E16" s="25"/>
    </row>
    <row r="17" spans="1:7" ht="27" customHeight="1" x14ac:dyDescent="0.2">
      <c r="A17" s="144" t="s">
        <v>24</v>
      </c>
      <c r="B17" s="144"/>
      <c r="C17" s="145" t="s">
        <v>26</v>
      </c>
      <c r="D17" s="145" t="s">
        <v>25</v>
      </c>
      <c r="E17" s="146" t="s">
        <v>27</v>
      </c>
    </row>
    <row r="18" spans="1:7" ht="14.25" customHeight="1" x14ac:dyDescent="0.2">
      <c r="A18" s="97" t="s">
        <v>28</v>
      </c>
      <c r="B18" s="97"/>
      <c r="C18" s="118" t="str">
        <f>IF(state_funds="","",IF(state_funds="Y",s_2007_mileage,ns_2007_mileage))</f>
        <v/>
      </c>
      <c r="D18" s="17"/>
      <c r="E18" s="147" t="str">
        <f>IF(C18="","",C18*D18)</f>
        <v/>
      </c>
    </row>
    <row r="19" spans="1:7" ht="27" customHeight="1" x14ac:dyDescent="0.2">
      <c r="A19" s="144" t="s">
        <v>29</v>
      </c>
      <c r="B19" s="144"/>
      <c r="C19" s="145" t="s">
        <v>26</v>
      </c>
      <c r="D19" s="145" t="s">
        <v>30</v>
      </c>
      <c r="E19" s="146" t="s">
        <v>27</v>
      </c>
    </row>
    <row r="20" spans="1:7" x14ac:dyDescent="0.2">
      <c r="A20" s="97" t="s">
        <v>31</v>
      </c>
      <c r="B20" s="97"/>
      <c r="C20" s="26"/>
      <c r="D20" s="17"/>
      <c r="E20" s="147" t="str">
        <f>IF(C20="","",C20*D20)</f>
        <v/>
      </c>
    </row>
    <row r="21" spans="1:7" ht="29.25" customHeight="1" x14ac:dyDescent="0.2">
      <c r="A21" s="144" t="s">
        <v>32</v>
      </c>
      <c r="B21" s="144"/>
      <c r="C21" s="145" t="s">
        <v>26</v>
      </c>
      <c r="D21" s="145" t="s">
        <v>33</v>
      </c>
      <c r="E21" s="146" t="s">
        <v>27</v>
      </c>
    </row>
    <row r="22" spans="1:7" x14ac:dyDescent="0.2">
      <c r="A22" s="97" t="s">
        <v>34</v>
      </c>
      <c r="B22" s="97"/>
      <c r="C22" s="296"/>
      <c r="D22" s="17"/>
      <c r="E22" s="147" t="str">
        <f>IF(C22="","",C22*D22)</f>
        <v/>
      </c>
    </row>
    <row r="23" spans="1:7" ht="28.5" customHeight="1" x14ac:dyDescent="0.2">
      <c r="A23" s="144" t="s">
        <v>199</v>
      </c>
      <c r="B23" s="144"/>
      <c r="C23" s="145" t="s">
        <v>26</v>
      </c>
      <c r="D23" s="145" t="s">
        <v>35</v>
      </c>
      <c r="E23" s="146" t="s">
        <v>27</v>
      </c>
    </row>
    <row r="24" spans="1:7" x14ac:dyDescent="0.2">
      <c r="A24" s="119" t="s">
        <v>36</v>
      </c>
      <c r="C24" s="297" t="str">
        <f>IF(state_funds="","",IF(state_funds="Y",s_2007_breakfast,ns_2007_breakfast))</f>
        <v/>
      </c>
      <c r="D24" s="27"/>
      <c r="E24" s="133" t="str">
        <f>IF(C24="","",C24*D24)</f>
        <v/>
      </c>
    </row>
    <row r="25" spans="1:7" x14ac:dyDescent="0.2">
      <c r="A25" s="119" t="s">
        <v>37</v>
      </c>
      <c r="C25" s="297" t="str">
        <f>IF(state_funds="","",IF(state_funds="Y",s_2007_lunch,ns_2007_lunch))</f>
        <v/>
      </c>
      <c r="D25" s="27"/>
      <c r="E25" s="133" t="str">
        <f>IF(C25="","",C25*D25)</f>
        <v/>
      </c>
    </row>
    <row r="26" spans="1:7" x14ac:dyDescent="0.2">
      <c r="A26" s="119" t="s">
        <v>38</v>
      </c>
      <c r="C26" s="297" t="str">
        <f>IF(state_funds="","",IF(state_funds="Y",s_2007_dinner,ns_2007_dinner))</f>
        <v/>
      </c>
      <c r="D26" s="27"/>
      <c r="E26" s="133" t="str">
        <f>IF(C26="","",C26*D26)</f>
        <v/>
      </c>
    </row>
    <row r="27" spans="1:7" x14ac:dyDescent="0.2">
      <c r="A27" s="131" t="s">
        <v>198</v>
      </c>
      <c r="C27" s="297" t="str">
        <f>IF(state_funds="","",IF(state_funds="Y",0,ns_meals))</f>
        <v/>
      </c>
      <c r="D27" s="27"/>
      <c r="E27" s="133" t="str">
        <f>IF(C27="","",C27*D27)</f>
        <v/>
      </c>
    </row>
    <row r="28" spans="1:7" x14ac:dyDescent="0.2">
      <c r="A28" s="119" t="s">
        <v>39</v>
      </c>
      <c r="C28" s="297" t="str">
        <f>IF(state_funds="","",IF(state_funds="Y",s_2007_incid,ns_2007_incid))</f>
        <v/>
      </c>
      <c r="D28" s="27"/>
      <c r="E28" s="133" t="str">
        <f>IF(C28="","",C28*D28)</f>
        <v/>
      </c>
    </row>
    <row r="29" spans="1:7" ht="19.5" customHeight="1" x14ac:dyDescent="0.2">
      <c r="A29" s="143" t="s">
        <v>200</v>
      </c>
      <c r="B29" s="143"/>
      <c r="C29" s="118"/>
      <c r="D29" s="154"/>
      <c r="E29" s="147" t="str">
        <f>IF((SUM(E24:E28)=0),"",SUM(E24:E28))</f>
        <v/>
      </c>
      <c r="F29" s="97"/>
      <c r="G29" s="97"/>
    </row>
    <row r="30" spans="1:7" ht="13.5" customHeight="1" x14ac:dyDescent="0.2">
      <c r="A30" s="148" t="s">
        <v>167</v>
      </c>
      <c r="C30" s="149"/>
    </row>
    <row r="31" spans="1:7" ht="51.75" customHeight="1" x14ac:dyDescent="0.2">
      <c r="A31" s="347" t="s">
        <v>204</v>
      </c>
      <c r="B31" s="347"/>
      <c r="C31" s="347"/>
      <c r="D31" s="347"/>
      <c r="E31" s="347"/>
      <c r="F31" s="348"/>
      <c r="G31" s="348"/>
    </row>
    <row r="32" spans="1:7" ht="25.5" customHeight="1" x14ac:dyDescent="0.2">
      <c r="A32" s="340" t="s">
        <v>202</v>
      </c>
      <c r="B32" s="340"/>
      <c r="C32" s="340"/>
      <c r="D32" s="340"/>
      <c r="E32" s="340"/>
      <c r="F32" s="341"/>
      <c r="G32" s="341"/>
    </row>
    <row r="33" spans="1:7" x14ac:dyDescent="0.2">
      <c r="A33" s="225"/>
      <c r="B33" s="225"/>
      <c r="C33" s="135"/>
      <c r="D33" s="135"/>
      <c r="E33" s="226"/>
    </row>
    <row r="34" spans="1:7" x14ac:dyDescent="0.2">
      <c r="A34" s="150" t="s">
        <v>43</v>
      </c>
      <c r="B34" s="150"/>
      <c r="C34" s="135"/>
      <c r="D34" s="135"/>
      <c r="E34" s="146" t="s">
        <v>27</v>
      </c>
    </row>
    <row r="35" spans="1:7" ht="15" customHeight="1" x14ac:dyDescent="0.2">
      <c r="A35" s="295" t="s">
        <v>195</v>
      </c>
      <c r="B35" s="153"/>
      <c r="C35" s="153"/>
      <c r="D35" s="153"/>
      <c r="E35" s="304"/>
    </row>
    <row r="36" spans="1:7" ht="15.75" customHeight="1" x14ac:dyDescent="0.2">
      <c r="A36" s="291"/>
      <c r="B36" s="292"/>
      <c r="C36" s="292"/>
      <c r="D36" s="292"/>
      <c r="E36" s="292"/>
      <c r="F36" s="292"/>
      <c r="G36" s="292"/>
    </row>
    <row r="37" spans="1:7" ht="18" customHeight="1" x14ac:dyDescent="0.2">
      <c r="A37" s="293"/>
      <c r="B37" s="294"/>
      <c r="C37" s="294"/>
      <c r="D37" s="294"/>
      <c r="E37" s="294"/>
      <c r="F37" s="294"/>
      <c r="G37" s="294"/>
    </row>
    <row r="38" spans="1:7" s="152" customFormat="1" ht="22.5" customHeight="1" thickBot="1" x14ac:dyDescent="0.3">
      <c r="A38" s="151" t="s">
        <v>40</v>
      </c>
      <c r="B38" s="151"/>
      <c r="C38" s="151"/>
      <c r="D38" s="151"/>
      <c r="E38" s="28" t="str">
        <f>IF((SUM(E35,E29,E22,E20,E18,E16,E15)=0),"",SUM(E35,E29,E22,E20,E18,E16,E15))</f>
        <v/>
      </c>
      <c r="F38" s="151"/>
      <c r="G38" s="151"/>
    </row>
    <row r="39" spans="1:7" ht="13.5" thickTop="1" x14ac:dyDescent="0.2">
      <c r="A39" s="339" t="s">
        <v>161</v>
      </c>
      <c r="B39" s="339"/>
      <c r="C39" s="339"/>
      <c r="D39" s="339"/>
      <c r="E39" s="339"/>
    </row>
  </sheetData>
  <sheetProtection password="CB79" sheet="1" objects="1" scenarios="1" selectLockedCells="1"/>
  <mergeCells count="7">
    <mergeCell ref="A14:C14"/>
    <mergeCell ref="A39:E39"/>
    <mergeCell ref="A32:G32"/>
    <mergeCell ref="B6:D6"/>
    <mergeCell ref="B7:D7"/>
    <mergeCell ref="F10:H10"/>
    <mergeCell ref="A31:G31"/>
  </mergeCells>
  <phoneticPr fontId="27" type="noConversion"/>
  <dataValidations count="5">
    <dataValidation type="time" errorStyle="warning" allowBlank="1" showInputMessage="1" showErrorMessage="1" sqref="K9:K10">
      <formula1>0</formula1>
      <formula2>0.999305555555556</formula2>
    </dataValidation>
    <dataValidation type="custom" errorStyle="warning" operator="lessThanOrEqual" allowBlank="1" showErrorMessage="1" errorTitle="Lodging" error="Lodging reimbursements in excess of California or University policy per night require prior approval." sqref="C22">
      <formula1>IF(state_funds="Y",C22&lt;=s_2007_lodging,C22&lt;=ns_2007_lodging)</formula1>
    </dataValidation>
    <dataValidation type="time" allowBlank="1" showErrorMessage="1" errorTitle="Formatting" error="Please enter using this format: 6:00 AM." sqref="D9:D10">
      <formula1>0</formula1>
      <formula2>0.999305555555556</formula2>
    </dataValidation>
    <dataValidation type="date" allowBlank="1" showErrorMessage="1" errorTitle="Formatting" error="Please enter in the following format: mm/dd/yy." sqref="C9:C10">
      <formula1>36708</formula1>
      <formula2>401584</formula2>
    </dataValidation>
    <dataValidation type="list" allowBlank="1" showInputMessage="1" showErrorMessage="1" sqref="H3">
      <formula1>" ,Y,N"</formula1>
    </dataValidation>
  </dataValidations>
  <pageMargins left="0.52" right="0.52" top="1" bottom="1" header="0.5" footer="0.5"/>
  <pageSetup scale="93" orientation="portrait" r:id="rId1"/>
  <headerFooter alignWithMargins="0">
    <oddFooter>&amp;R&amp;8Revised 12/18/2017</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45"/>
  <sheetViews>
    <sheetView showGridLines="0" zoomScaleNormal="100" workbookViewId="0">
      <selection activeCell="B9" sqref="B9:C9"/>
    </sheetView>
  </sheetViews>
  <sheetFormatPr defaultRowHeight="12.75" x14ac:dyDescent="0.2"/>
  <cols>
    <col min="1" max="1" width="7.28515625" customWidth="1"/>
    <col min="2" max="2" width="5.5703125" customWidth="1"/>
    <col min="3" max="3" width="5.42578125" customWidth="1"/>
    <col min="4" max="4" width="7.85546875" customWidth="1"/>
    <col min="5" max="5" width="19.5703125" customWidth="1"/>
    <col min="6" max="6" width="2.28515625" customWidth="1"/>
    <col min="7" max="7" width="13.42578125" customWidth="1"/>
    <col min="8" max="8" width="13.7109375" customWidth="1"/>
    <col min="9" max="9" width="4.7109375" customWidth="1"/>
    <col min="10" max="10" width="8.85546875" customWidth="1"/>
    <col min="11" max="11" width="13" customWidth="1"/>
  </cols>
  <sheetData>
    <row r="1" spans="1:11" ht="18" x14ac:dyDescent="0.25">
      <c r="K1" s="20" t="s">
        <v>12</v>
      </c>
    </row>
    <row r="2" spans="1:11" x14ac:dyDescent="0.2">
      <c r="K2" s="8" t="s">
        <v>168</v>
      </c>
    </row>
    <row r="3" spans="1:11" x14ac:dyDescent="0.2">
      <c r="C3" s="1"/>
    </row>
    <row r="4" spans="1:11" x14ac:dyDescent="0.2">
      <c r="C4" s="1"/>
    </row>
    <row r="5" spans="1:11" x14ac:dyDescent="0.2">
      <c r="C5" s="1"/>
      <c r="H5" s="5" t="s">
        <v>103</v>
      </c>
      <c r="I5" t="s">
        <v>104</v>
      </c>
      <c r="J5" s="363" t="str">
        <f>IF(Account_No="","",Account_No&amp;"-1481")</f>
        <v/>
      </c>
      <c r="K5" s="364"/>
    </row>
    <row r="6" spans="1:11" x14ac:dyDescent="0.2">
      <c r="C6" s="1"/>
    </row>
    <row r="7" spans="1:11" ht="13.5" customHeight="1" x14ac:dyDescent="0.2">
      <c r="C7" s="13"/>
      <c r="E7" s="29"/>
      <c r="I7" s="211"/>
      <c r="J7" s="11"/>
    </row>
    <row r="8" spans="1:11" ht="11.25" customHeight="1" x14ac:dyDescent="0.2">
      <c r="E8" s="29" t="s">
        <v>156</v>
      </c>
    </row>
    <row r="9" spans="1:11" ht="15.75" customHeight="1" x14ac:dyDescent="0.2">
      <c r="A9" s="1" t="s">
        <v>3</v>
      </c>
      <c r="B9" s="365"/>
      <c r="C9" s="365"/>
      <c r="I9" s="16"/>
      <c r="J9" s="239" t="s">
        <v>194</v>
      </c>
    </row>
    <row r="10" spans="1:11" x14ac:dyDescent="0.2">
      <c r="A10" s="1"/>
      <c r="H10" s="3"/>
      <c r="K10" s="113" t="s">
        <v>1</v>
      </c>
    </row>
    <row r="11" spans="1:11" ht="25.5" customHeight="1" x14ac:dyDescent="0.2">
      <c r="A11" s="1" t="s">
        <v>2</v>
      </c>
      <c r="B11" s="360" t="str">
        <f>IF(Travelers_Name=0,"",Travelers_Name)</f>
        <v/>
      </c>
      <c r="C11" s="361"/>
      <c r="D11" s="361"/>
      <c r="E11" s="361"/>
      <c r="F11" s="9"/>
      <c r="G11" s="307" t="s">
        <v>206</v>
      </c>
      <c r="H11" s="155" t="str">
        <f>IF(EID="","",EID)</f>
        <v/>
      </c>
      <c r="I11" s="9" t="s">
        <v>112</v>
      </c>
      <c r="J11" s="343"/>
      <c r="K11" s="343"/>
    </row>
    <row r="12" spans="1:11" ht="25.5" customHeight="1" x14ac:dyDescent="0.2">
      <c r="A12" s="1" t="s">
        <v>4</v>
      </c>
      <c r="C12" s="343"/>
      <c r="D12" s="343"/>
      <c r="E12" s="343"/>
      <c r="F12" s="343"/>
      <c r="G12" s="343"/>
      <c r="H12" s="343"/>
      <c r="I12" s="343"/>
      <c r="J12" s="31"/>
      <c r="K12" s="108"/>
    </row>
    <row r="13" spans="1:11" ht="33" customHeight="1" x14ac:dyDescent="0.2">
      <c r="A13" s="1" t="s">
        <v>102</v>
      </c>
      <c r="D13" s="367"/>
      <c r="E13" s="368"/>
      <c r="F13" s="368"/>
      <c r="G13" s="368"/>
      <c r="H13" s="368"/>
      <c r="I13" s="368"/>
      <c r="J13" s="368"/>
      <c r="K13" s="368"/>
    </row>
    <row r="14" spans="1:11" ht="24" customHeight="1" x14ac:dyDescent="0.2">
      <c r="A14" s="366" t="s">
        <v>155</v>
      </c>
      <c r="B14" s="366"/>
      <c r="C14" s="366"/>
      <c r="D14" s="369"/>
      <c r="E14" s="368"/>
      <c r="F14" s="368"/>
      <c r="G14" s="368"/>
      <c r="H14" s="368"/>
      <c r="I14" s="368"/>
      <c r="J14" s="368"/>
      <c r="K14" s="368"/>
    </row>
    <row r="15" spans="1:11" ht="27.75" customHeight="1" x14ac:dyDescent="0.2">
      <c r="A15" s="1" t="s">
        <v>5</v>
      </c>
      <c r="C15" s="30"/>
      <c r="D15" s="111"/>
      <c r="E15" s="7" t="str">
        <f>IF(Destination="","",Destination)</f>
        <v/>
      </c>
      <c r="F15" s="9"/>
      <c r="G15" s="4" t="s">
        <v>9</v>
      </c>
      <c r="H15" s="115" t="str">
        <f>IF(Depart_date="","",Depart_date)</f>
        <v/>
      </c>
      <c r="J15" s="4" t="s">
        <v>10</v>
      </c>
      <c r="K15" s="115" t="str">
        <f>IF(Return_date="","",Return_date)</f>
        <v/>
      </c>
    </row>
    <row r="16" spans="1:11" ht="27.75" customHeight="1" x14ac:dyDescent="0.2">
      <c r="A16" s="1" t="s">
        <v>6</v>
      </c>
      <c r="E16" s="17"/>
      <c r="F16" s="9"/>
      <c r="G16" s="4" t="s">
        <v>41</v>
      </c>
      <c r="H16" s="116" t="str">
        <f>IF(Depart_time="","",Depart_time)</f>
        <v/>
      </c>
      <c r="I16" s="9"/>
      <c r="J16" s="4" t="s">
        <v>42</v>
      </c>
      <c r="K16" s="116" t="str">
        <f>IF(Return_time="","",Return_time)</f>
        <v/>
      </c>
    </row>
    <row r="17" spans="1:11" ht="25.5" customHeight="1" x14ac:dyDescent="0.25">
      <c r="A17" s="14" t="s">
        <v>7</v>
      </c>
      <c r="B17" s="13"/>
      <c r="C17" s="13"/>
      <c r="D17" s="13"/>
      <c r="E17" s="117" t="str">
        <f>IF('Estimated Cost Worksheet'!E38=0,"",'Estimated Cost Worksheet'!E38)</f>
        <v/>
      </c>
      <c r="F17" s="9"/>
      <c r="I17" s="6"/>
      <c r="J17" s="6"/>
      <c r="K17" s="212"/>
    </row>
    <row r="18" spans="1:11" ht="25.5" customHeight="1" x14ac:dyDescent="0.2">
      <c r="A18" s="1" t="s">
        <v>8</v>
      </c>
      <c r="E18" s="18"/>
      <c r="F18" s="9"/>
    </row>
    <row r="19" spans="1:11" x14ac:dyDescent="0.2">
      <c r="A19" s="2" t="s">
        <v>86</v>
      </c>
    </row>
    <row r="20" spans="1:11" ht="25.5" customHeight="1" x14ac:dyDescent="0.25">
      <c r="A20" s="14" t="s">
        <v>105</v>
      </c>
      <c r="E20" s="19" t="str">
        <f>IF(I9&lt;&gt;"",ROUND((E17-E18)*0.9,0),"")</f>
        <v/>
      </c>
      <c r="F20" s="9"/>
      <c r="I20" s="6" t="s">
        <v>11</v>
      </c>
      <c r="J20" s="365"/>
      <c r="K20" s="365"/>
    </row>
    <row r="21" spans="1:11" x14ac:dyDescent="0.2">
      <c r="A21" s="2" t="s">
        <v>172</v>
      </c>
      <c r="K21" s="10" t="s">
        <v>196</v>
      </c>
    </row>
    <row r="22" spans="1:11" ht="26.25" customHeight="1" x14ac:dyDescent="0.2">
      <c r="A22" s="7"/>
      <c r="B22" s="7"/>
      <c r="C22" s="7"/>
      <c r="D22" s="7"/>
      <c r="E22" s="7"/>
      <c r="F22" s="7"/>
      <c r="G22" s="7"/>
      <c r="H22" s="7"/>
      <c r="J22" s="365"/>
      <c r="K22" s="365"/>
    </row>
    <row r="23" spans="1:11" s="1" customFormat="1" ht="12" x14ac:dyDescent="0.2">
      <c r="A23" s="1" t="s">
        <v>13</v>
      </c>
      <c r="J23" s="356" t="s">
        <v>0</v>
      </c>
      <c r="K23" s="356"/>
    </row>
    <row r="24" spans="1:11" ht="6.75" customHeight="1" x14ac:dyDescent="0.2"/>
    <row r="25" spans="1:11" x14ac:dyDescent="0.2">
      <c r="A25" s="359" t="s">
        <v>14</v>
      </c>
      <c r="B25" s="359"/>
      <c r="C25" s="359"/>
      <c r="D25" s="359"/>
      <c r="E25" s="359"/>
      <c r="F25" s="359"/>
      <c r="G25" s="359"/>
      <c r="H25" s="359"/>
      <c r="I25" s="359"/>
      <c r="J25" s="359"/>
      <c r="K25" s="359"/>
    </row>
    <row r="26" spans="1:11" ht="16.5" customHeight="1" x14ac:dyDescent="0.2">
      <c r="A26" s="15" t="s">
        <v>15</v>
      </c>
    </row>
    <row r="27" spans="1:11" x14ac:dyDescent="0.2">
      <c r="A27" s="15" t="s">
        <v>16</v>
      </c>
      <c r="J27" s="114" t="s">
        <v>106</v>
      </c>
      <c r="K27" s="114"/>
    </row>
    <row r="28" spans="1:11" ht="15.75" customHeight="1" x14ac:dyDescent="0.2">
      <c r="F28" s="9"/>
      <c r="H28" s="5"/>
      <c r="I28" s="9"/>
      <c r="J28" s="355" t="s">
        <v>107</v>
      </c>
      <c r="K28" s="355"/>
    </row>
    <row r="29" spans="1:11" ht="5.25" customHeight="1" x14ac:dyDescent="0.2">
      <c r="A29" s="15"/>
    </row>
    <row r="30" spans="1:11" ht="15.75" customHeight="1" x14ac:dyDescent="0.2">
      <c r="A30" s="346"/>
      <c r="B30" s="346"/>
      <c r="C30" s="346"/>
      <c r="D30" s="346"/>
      <c r="E30" s="346"/>
      <c r="F30" s="346"/>
      <c r="G30" s="346"/>
      <c r="H30" s="346"/>
      <c r="I30" s="22" t="s">
        <v>17</v>
      </c>
      <c r="J30" s="362"/>
      <c r="K30" s="362"/>
    </row>
    <row r="31" spans="1:11" x14ac:dyDescent="0.2">
      <c r="A31" s="1" t="s">
        <v>213</v>
      </c>
      <c r="J31" s="110"/>
      <c r="K31" s="110"/>
    </row>
    <row r="32" spans="1:11" ht="18.75" customHeight="1" x14ac:dyDescent="0.2">
      <c r="A32" s="7"/>
      <c r="B32" s="7"/>
      <c r="C32" s="7"/>
      <c r="D32" s="7"/>
      <c r="E32" s="7"/>
      <c r="F32" s="7"/>
      <c r="G32" s="7"/>
      <c r="H32" s="7"/>
      <c r="J32" s="357"/>
      <c r="K32" s="357"/>
    </row>
    <row r="33" spans="1:11" s="1" customFormat="1" ht="12" x14ac:dyDescent="0.2">
      <c r="A33" s="1" t="s">
        <v>108</v>
      </c>
      <c r="J33" s="356" t="s">
        <v>0</v>
      </c>
      <c r="K33" s="356"/>
    </row>
    <row r="34" spans="1:11" ht="6.75" customHeight="1" x14ac:dyDescent="0.2"/>
    <row r="35" spans="1:11" x14ac:dyDescent="0.2">
      <c r="A35" s="358" t="s">
        <v>209</v>
      </c>
      <c r="B35" s="358"/>
      <c r="C35" s="358"/>
      <c r="D35" s="358"/>
      <c r="E35" s="358"/>
      <c r="F35" s="358"/>
      <c r="G35" s="358"/>
      <c r="H35" s="358"/>
      <c r="I35" s="358"/>
      <c r="J35" s="358"/>
      <c r="K35" s="358"/>
    </row>
    <row r="36" spans="1:11" ht="5.25" customHeight="1" x14ac:dyDescent="0.2"/>
    <row r="37" spans="1:11" ht="15.75" customHeight="1" x14ac:dyDescent="0.2">
      <c r="B37" t="s">
        <v>18</v>
      </c>
      <c r="F37" s="9"/>
      <c r="I37" s="22" t="s">
        <v>151</v>
      </c>
      <c r="J37" t="s">
        <v>109</v>
      </c>
      <c r="K37" s="12"/>
    </row>
    <row r="38" spans="1:11" ht="21.75" customHeight="1" x14ac:dyDescent="0.2">
      <c r="A38" s="7"/>
      <c r="B38" s="7"/>
      <c r="C38" s="7"/>
      <c r="D38" s="7"/>
      <c r="E38" s="7"/>
      <c r="F38" s="7"/>
      <c r="G38" s="7"/>
      <c r="H38" s="7"/>
      <c r="J38" s="357"/>
      <c r="K38" s="357"/>
    </row>
    <row r="39" spans="1:11" s="1" customFormat="1" ht="12" x14ac:dyDescent="0.2">
      <c r="A39" s="1" t="s">
        <v>217</v>
      </c>
      <c r="J39" s="356" t="s">
        <v>0</v>
      </c>
      <c r="K39" s="356"/>
    </row>
    <row r="40" spans="1:11" ht="8.25" customHeight="1" x14ac:dyDescent="0.2"/>
    <row r="41" spans="1:11" ht="12.75" customHeight="1" x14ac:dyDescent="0.2">
      <c r="A41" t="s">
        <v>19</v>
      </c>
      <c r="C41" s="7"/>
      <c r="D41" s="7"/>
      <c r="E41" s="7"/>
      <c r="F41" s="7"/>
      <c r="G41" s="7"/>
      <c r="H41" s="7"/>
      <c r="I41" s="7"/>
      <c r="J41" s="7"/>
      <c r="K41" s="7"/>
    </row>
    <row r="42" spans="1:11" ht="15.75" customHeight="1" x14ac:dyDescent="0.2">
      <c r="C42" s="7"/>
      <c r="D42" s="7"/>
      <c r="E42" s="7"/>
      <c r="F42" s="7"/>
      <c r="G42" s="7"/>
      <c r="H42" s="7"/>
      <c r="I42" s="7"/>
      <c r="J42" s="7"/>
      <c r="K42" s="7"/>
    </row>
    <row r="43" spans="1:11" ht="6.75" customHeight="1" x14ac:dyDescent="0.2"/>
    <row r="44" spans="1:11" ht="30.75" customHeight="1" x14ac:dyDescent="0.2">
      <c r="A44" s="349" t="s">
        <v>210</v>
      </c>
      <c r="B44" s="350"/>
      <c r="C44" s="350"/>
      <c r="D44" s="350"/>
      <c r="E44" s="350"/>
      <c r="F44" s="350"/>
      <c r="G44" s="350"/>
      <c r="H44" s="350"/>
      <c r="I44" s="350"/>
      <c r="J44" s="350"/>
      <c r="K44" s="351"/>
    </row>
    <row r="45" spans="1:11" x14ac:dyDescent="0.2">
      <c r="A45" s="352"/>
      <c r="B45" s="353"/>
      <c r="C45" s="353"/>
      <c r="D45" s="353"/>
      <c r="E45" s="353"/>
      <c r="F45" s="353"/>
      <c r="G45" s="353"/>
      <c r="H45" s="353"/>
      <c r="I45" s="353"/>
      <c r="J45" s="353"/>
      <c r="K45" s="354"/>
    </row>
  </sheetData>
  <sheetProtection password="CB79" sheet="1" objects="1" scenarios="1" selectLockedCells="1"/>
  <mergeCells count="22">
    <mergeCell ref="J5:K5"/>
    <mergeCell ref="B9:C9"/>
    <mergeCell ref="J20:K20"/>
    <mergeCell ref="J22:K22"/>
    <mergeCell ref="A14:C14"/>
    <mergeCell ref="C12:G12"/>
    <mergeCell ref="J11:K11"/>
    <mergeCell ref="D13:K13"/>
    <mergeCell ref="H12:I12"/>
    <mergeCell ref="D14:K14"/>
    <mergeCell ref="A25:K25"/>
    <mergeCell ref="B11:E11"/>
    <mergeCell ref="J38:K38"/>
    <mergeCell ref="J30:K30"/>
    <mergeCell ref="J23:K23"/>
    <mergeCell ref="A44:K45"/>
    <mergeCell ref="J28:K28"/>
    <mergeCell ref="J39:K39"/>
    <mergeCell ref="J32:K32"/>
    <mergeCell ref="J33:K33"/>
    <mergeCell ref="A35:K35"/>
    <mergeCell ref="A30:H30"/>
  </mergeCells>
  <phoneticPr fontId="27" type="noConversion"/>
  <dataValidations disablePrompts="1" count="1">
    <dataValidation type="date" operator="greaterThanOrEqual" allowBlank="1" showInputMessage="1" showErrorMessage="1" sqref="J20:K20">
      <formula1>H15-10</formula1>
    </dataValidation>
  </dataValidations>
  <pageMargins left="0.52" right="0.52" top="1" bottom="1" header="0.5" footer="0.5"/>
  <pageSetup scale="91" orientation="portrait" r:id="rId1"/>
  <headerFooter alignWithMargins="0">
    <oddFooter>&amp;R&amp;8Revised 12/18/2017</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Q57"/>
  <sheetViews>
    <sheetView showGridLines="0" zoomScaleNormal="100" workbookViewId="0">
      <selection activeCell="N3" sqref="N3"/>
    </sheetView>
  </sheetViews>
  <sheetFormatPr defaultRowHeight="12.75" x14ac:dyDescent="0.2"/>
  <cols>
    <col min="1" max="1" width="8.140625" style="33" customWidth="1"/>
    <col min="2" max="2" width="16.42578125" style="33" customWidth="1"/>
    <col min="3" max="3" width="6.28515625" style="33" customWidth="1"/>
    <col min="4" max="4" width="6.140625" style="33" customWidth="1"/>
    <col min="5" max="5" width="6.5703125" style="33" customWidth="1"/>
    <col min="6" max="6" width="7.7109375" style="33" customWidth="1"/>
    <col min="7" max="7" width="9.28515625" style="33" customWidth="1"/>
    <col min="8" max="8" width="6.7109375" style="33" customWidth="1"/>
    <col min="9" max="9" width="4.5703125" style="33" customWidth="1"/>
    <col min="10" max="10" width="9.28515625" style="33" customWidth="1"/>
    <col min="11" max="11" width="8.85546875" style="33" customWidth="1"/>
    <col min="12" max="12" width="7.85546875" style="33" customWidth="1"/>
    <col min="13" max="13" width="6.7109375" style="33" customWidth="1"/>
    <col min="14" max="14" width="7.85546875" style="33" customWidth="1"/>
    <col min="15" max="16" width="9.140625" style="33"/>
    <col min="17" max="17" width="15.85546875" style="33" bestFit="1" customWidth="1"/>
    <col min="18" max="16384" width="9.140625" style="33"/>
  </cols>
  <sheetData>
    <row r="1" spans="1:17" ht="15.75" customHeight="1" x14ac:dyDescent="0.25">
      <c r="B1" s="156"/>
      <c r="F1" s="34"/>
      <c r="G1" s="159"/>
      <c r="N1" s="227" t="s">
        <v>44</v>
      </c>
    </row>
    <row r="2" spans="1:17" ht="15.75" customHeight="1" x14ac:dyDescent="0.25">
      <c r="B2" s="156"/>
      <c r="D2" s="35"/>
      <c r="F2" s="34"/>
      <c r="G2" s="159"/>
      <c r="H2" s="159"/>
    </row>
    <row r="3" spans="1:17" ht="15.75" customHeight="1" x14ac:dyDescent="0.2">
      <c r="G3" s="182"/>
      <c r="H3" s="182"/>
      <c r="I3" s="170"/>
      <c r="J3" s="34" t="s">
        <v>90</v>
      </c>
      <c r="K3" s="370" t="str">
        <f>IF(Account_No="","",Account_No)</f>
        <v/>
      </c>
      <c r="L3" s="371"/>
      <c r="M3" s="98" t="s">
        <v>91</v>
      </c>
      <c r="N3" s="234"/>
      <c r="O3" s="229"/>
    </row>
    <row r="4" spans="1:17" ht="15.75" customHeight="1" x14ac:dyDescent="0.2">
      <c r="G4" s="182"/>
      <c r="H4" s="182"/>
      <c r="I4" s="170"/>
      <c r="J4" s="34"/>
      <c r="K4" s="298"/>
      <c r="L4" s="298"/>
      <c r="M4" s="98"/>
      <c r="N4" s="305"/>
      <c r="O4" s="229"/>
    </row>
    <row r="5" spans="1:17" x14ac:dyDescent="0.2">
      <c r="B5" s="173"/>
      <c r="E5" s="170"/>
      <c r="F5" s="171"/>
      <c r="G5" s="172"/>
      <c r="H5" s="170"/>
      <c r="K5" s="37"/>
      <c r="L5" s="37"/>
      <c r="M5" s="37"/>
      <c r="N5" s="37"/>
    </row>
    <row r="6" spans="1:17" ht="14.25" customHeight="1" x14ac:dyDescent="0.25">
      <c r="A6" s="187"/>
      <c r="B6" s="38"/>
      <c r="C6" s="38"/>
      <c r="D6" s="187"/>
      <c r="E6" s="187"/>
      <c r="F6" s="214" t="s">
        <v>117</v>
      </c>
      <c r="G6" s="281" t="str">
        <f>IF(state_funds="","",state_funds)</f>
        <v/>
      </c>
      <c r="H6" s="187"/>
      <c r="I6" s="187"/>
      <c r="J6" s="38"/>
      <c r="K6" s="38"/>
      <c r="L6" s="187"/>
      <c r="M6" s="38"/>
      <c r="N6" s="38"/>
    </row>
    <row r="7" spans="1:17" ht="9" customHeight="1" x14ac:dyDescent="0.2">
      <c r="A7" s="176" t="s">
        <v>45</v>
      </c>
      <c r="B7" s="167"/>
      <c r="C7" s="167"/>
      <c r="D7" s="167"/>
      <c r="E7" s="167"/>
      <c r="F7" s="241"/>
      <c r="G7" s="201" t="s">
        <v>207</v>
      </c>
      <c r="H7" s="242"/>
      <c r="I7" s="243"/>
      <c r="J7" s="157" t="s">
        <v>157</v>
      </c>
      <c r="K7" s="157"/>
      <c r="L7" s="157"/>
      <c r="M7" s="167"/>
      <c r="N7" s="241"/>
    </row>
    <row r="8" spans="1:17" x14ac:dyDescent="0.2">
      <c r="A8" s="395" t="str">
        <f>IF(Travelers_Name="","",Travelers_Name)</f>
        <v/>
      </c>
      <c r="B8" s="361"/>
      <c r="C8" s="361"/>
      <c r="D8" s="361"/>
      <c r="E8" s="361"/>
      <c r="F8" s="396"/>
      <c r="G8" s="421" t="str">
        <f>IF(EID="","",EID)</f>
        <v/>
      </c>
      <c r="H8" s="422"/>
      <c r="I8" s="423"/>
      <c r="J8" s="387"/>
      <c r="K8" s="424"/>
      <c r="L8" s="424"/>
      <c r="M8" s="424"/>
      <c r="N8" s="425"/>
    </row>
    <row r="9" spans="1:17" ht="9" customHeight="1" x14ac:dyDescent="0.2">
      <c r="A9" s="250" t="s">
        <v>46</v>
      </c>
      <c r="B9" s="37"/>
      <c r="C9" s="86"/>
      <c r="D9" s="37"/>
      <c r="E9" s="157"/>
      <c r="F9" s="40"/>
      <c r="G9" s="200"/>
      <c r="H9" s="37"/>
      <c r="I9" s="86"/>
      <c r="J9" s="37"/>
      <c r="K9" s="206"/>
      <c r="L9" s="207"/>
      <c r="M9" s="201" t="s">
        <v>144</v>
      </c>
      <c r="N9" s="40"/>
    </row>
    <row r="10" spans="1:17" x14ac:dyDescent="0.2">
      <c r="A10" s="387"/>
      <c r="B10" s="343"/>
      <c r="C10" s="343"/>
      <c r="D10" s="343"/>
      <c r="E10" s="343"/>
      <c r="F10" s="382"/>
      <c r="G10" s="219" t="s">
        <v>154</v>
      </c>
      <c r="H10" s="38"/>
      <c r="I10" s="38"/>
      <c r="J10" s="38"/>
      <c r="K10" s="38"/>
      <c r="L10" s="209"/>
      <c r="M10" s="387"/>
      <c r="N10" s="382"/>
    </row>
    <row r="11" spans="1:17" ht="9" customHeight="1" x14ac:dyDescent="0.2">
      <c r="A11" s="250" t="s">
        <v>146</v>
      </c>
      <c r="B11" s="37"/>
      <c r="C11" s="37"/>
      <c r="D11" s="37"/>
      <c r="E11" s="37"/>
      <c r="F11" s="40"/>
      <c r="G11" s="202" t="s">
        <v>145</v>
      </c>
      <c r="H11" s="203"/>
      <c r="I11" s="204"/>
      <c r="J11" s="177" t="s">
        <v>128</v>
      </c>
      <c r="K11" s="37"/>
      <c r="L11" s="40"/>
      <c r="M11" s="86" t="s">
        <v>48</v>
      </c>
      <c r="N11" s="40"/>
    </row>
    <row r="12" spans="1:17" x14ac:dyDescent="0.2">
      <c r="A12" s="420" t="str">
        <f>IF('Travel Req'!C12="","",'Travel Req'!C12)</f>
        <v/>
      </c>
      <c r="B12" s="361"/>
      <c r="C12" s="361"/>
      <c r="D12" s="361"/>
      <c r="E12" s="361"/>
      <c r="F12" s="396"/>
      <c r="G12" s="387"/>
      <c r="H12" s="343"/>
      <c r="I12" s="382"/>
      <c r="J12" s="387"/>
      <c r="K12" s="343"/>
      <c r="L12" s="382"/>
      <c r="M12" s="418"/>
      <c r="N12" s="419"/>
    </row>
    <row r="13" spans="1:17" ht="9" customHeight="1" x14ac:dyDescent="0.2">
      <c r="A13" s="250" t="s">
        <v>49</v>
      </c>
      <c r="B13" s="37"/>
      <c r="C13" s="86" t="s">
        <v>50</v>
      </c>
      <c r="D13" s="86" t="s">
        <v>51</v>
      </c>
      <c r="E13" s="86"/>
      <c r="F13" s="40"/>
      <c r="G13" s="244" t="s">
        <v>142</v>
      </c>
      <c r="H13" s="157" t="s">
        <v>141</v>
      </c>
      <c r="I13" s="86"/>
      <c r="J13" s="205" t="s">
        <v>140</v>
      </c>
      <c r="K13" s="216" t="s">
        <v>141</v>
      </c>
      <c r="L13" s="86"/>
      <c r="M13" s="176" t="s">
        <v>129</v>
      </c>
      <c r="N13" s="241"/>
    </row>
    <row r="14" spans="1:17" ht="13.5" thickBot="1" x14ac:dyDescent="0.25">
      <c r="A14" s="383" t="str">
        <f>IF('Travel Req'!H12="","",'Travel Req'!H12)</f>
        <v/>
      </c>
      <c r="B14" s="384"/>
      <c r="C14" s="39" t="str">
        <f>IF('Travel Req'!J12="","",'Travel Req'!J12)</f>
        <v/>
      </c>
      <c r="D14" s="385" t="str">
        <f>IF('Travel Req'!K12="","",'Travel Req'!K12)</f>
        <v/>
      </c>
      <c r="E14" s="385"/>
      <c r="F14" s="386"/>
      <c r="G14" s="388" t="str">
        <f>IF(('Estimated Cost Worksheet'!C9+'Estimated Cost Worksheet'!D9)=0,"",'Estimated Cost Worksheet'!C9+'Estimated Cost Worksheet'!D9)</f>
        <v/>
      </c>
      <c r="H14" s="389"/>
      <c r="I14" s="390"/>
      <c r="J14" s="388" t="str">
        <f>IF(('Estimated Cost Worksheet'!C10+'Estimated Cost Worksheet'!D10)=0,"",'Estimated Cost Worksheet'!C10+'Estimated Cost Worksheet'!D10)</f>
        <v/>
      </c>
      <c r="K14" s="389"/>
      <c r="L14" s="390"/>
      <c r="M14" s="428">
        <f>IF(state_funds="Y",s_2007_mileage,ns_2007_mileage)</f>
        <v>0.57999999999999996</v>
      </c>
      <c r="N14" s="429" t="e">
        <f>IF(state_funds2="Y",s_mileage,ns_mileage)</f>
        <v>#REF!</v>
      </c>
    </row>
    <row r="15" spans="1:17" s="51" customFormat="1" ht="12" customHeight="1" thickTop="1" x14ac:dyDescent="0.2">
      <c r="A15" s="251"/>
      <c r="B15" s="42" t="s">
        <v>133</v>
      </c>
      <c r="C15" s="43" t="s">
        <v>133</v>
      </c>
      <c r="D15" s="44" t="s">
        <v>133</v>
      </c>
      <c r="E15" s="45" t="s">
        <v>52</v>
      </c>
      <c r="F15" s="46"/>
      <c r="G15" s="47"/>
      <c r="H15" s="44"/>
      <c r="I15" s="48" t="s">
        <v>53</v>
      </c>
      <c r="J15" s="49"/>
      <c r="K15" s="49"/>
      <c r="L15" s="50"/>
      <c r="M15" s="43"/>
      <c r="N15" s="43"/>
      <c r="Q15" s="237"/>
    </row>
    <row r="16" spans="1:17" x14ac:dyDescent="0.2">
      <c r="A16" s="267" t="s">
        <v>3</v>
      </c>
      <c r="B16" s="52" t="s">
        <v>54</v>
      </c>
      <c r="C16" s="53"/>
      <c r="D16" s="54"/>
      <c r="E16" s="54"/>
      <c r="F16" s="54"/>
      <c r="G16" s="40"/>
      <c r="H16" s="53"/>
      <c r="I16" s="53"/>
      <c r="J16" s="55" t="s">
        <v>136</v>
      </c>
      <c r="K16" s="86"/>
      <c r="L16" s="53"/>
      <c r="M16" s="53"/>
      <c r="N16" s="54" t="s">
        <v>55</v>
      </c>
      <c r="Q16" s="238"/>
    </row>
    <row r="17" spans="1:14" ht="9" customHeight="1" x14ac:dyDescent="0.2">
      <c r="A17" s="213" t="s">
        <v>133</v>
      </c>
      <c r="B17" s="54" t="s">
        <v>56</v>
      </c>
      <c r="C17" s="54" t="s">
        <v>57</v>
      </c>
      <c r="D17" s="54" t="s">
        <v>58</v>
      </c>
      <c r="E17" s="54"/>
      <c r="F17" s="54"/>
      <c r="G17" s="57" t="s">
        <v>59</v>
      </c>
      <c r="H17" s="54" t="s">
        <v>60</v>
      </c>
      <c r="I17" s="58" t="s">
        <v>61</v>
      </c>
      <c r="J17" s="54" t="s">
        <v>62</v>
      </c>
      <c r="K17" s="59" t="s">
        <v>63</v>
      </c>
      <c r="L17" s="60"/>
      <c r="M17" s="54" t="s">
        <v>64</v>
      </c>
      <c r="N17" s="54" t="s">
        <v>65</v>
      </c>
    </row>
    <row r="18" spans="1:14" ht="9.75" customHeight="1" thickBot="1" x14ac:dyDescent="0.25">
      <c r="A18" s="252"/>
      <c r="B18" s="54" t="s">
        <v>66</v>
      </c>
      <c r="C18" s="57"/>
      <c r="D18" s="54" t="s">
        <v>67</v>
      </c>
      <c r="E18" s="54" t="s">
        <v>68</v>
      </c>
      <c r="F18" s="54" t="s">
        <v>118</v>
      </c>
      <c r="G18" s="54" t="s">
        <v>69</v>
      </c>
      <c r="H18" s="54" t="s">
        <v>70</v>
      </c>
      <c r="I18" s="58" t="s">
        <v>71</v>
      </c>
      <c r="J18" s="54" t="s">
        <v>72</v>
      </c>
      <c r="K18" s="56" t="s">
        <v>73</v>
      </c>
      <c r="L18" s="54" t="s">
        <v>74</v>
      </c>
      <c r="M18" s="54" t="s">
        <v>75</v>
      </c>
      <c r="N18" s="54" t="s">
        <v>76</v>
      </c>
    </row>
    <row r="19" spans="1:14" ht="9" customHeight="1" x14ac:dyDescent="0.2">
      <c r="A19" s="268"/>
      <c r="B19" s="61" t="s">
        <v>100</v>
      </c>
      <c r="C19" s="62" t="s">
        <v>17</v>
      </c>
      <c r="D19" s="62" t="s">
        <v>17</v>
      </c>
      <c r="E19" s="62" t="s">
        <v>17</v>
      </c>
      <c r="F19" s="62" t="s">
        <v>17</v>
      </c>
      <c r="G19" s="62"/>
      <c r="H19" s="62" t="s">
        <v>17</v>
      </c>
      <c r="I19" s="62"/>
      <c r="J19" s="62" t="s">
        <v>17</v>
      </c>
      <c r="K19" s="63"/>
      <c r="L19" s="62" t="s">
        <v>17</v>
      </c>
      <c r="M19" s="62"/>
      <c r="N19" s="62" t="s">
        <v>17</v>
      </c>
    </row>
    <row r="20" spans="1:14" ht="20.25" customHeight="1" x14ac:dyDescent="0.2">
      <c r="A20" s="288"/>
      <c r="B20" s="66"/>
      <c r="C20" s="65"/>
      <c r="D20" s="65"/>
      <c r="E20" s="65"/>
      <c r="F20" s="65"/>
      <c r="G20" s="65"/>
      <c r="H20" s="65"/>
      <c r="I20" s="65"/>
      <c r="J20" s="65"/>
      <c r="K20" s="316"/>
      <c r="L20" s="109" t="str">
        <f t="shared" ref="L20:L28" si="0">IF((K20*1)=0,"",ROUND($M$14*K20,2))</f>
        <v/>
      </c>
      <c r="M20" s="65"/>
      <c r="N20" s="73" t="str">
        <f t="shared" ref="N20:N28" si="1">IF(SUM(C20:H20,J20,L20:M20)=0,"",SUM(C20:H20,J20,L20:M20))</f>
        <v/>
      </c>
    </row>
    <row r="21" spans="1:14" ht="24" customHeight="1" x14ac:dyDescent="0.2">
      <c r="A21" s="288"/>
      <c r="B21" s="64"/>
      <c r="C21" s="65"/>
      <c r="D21" s="65"/>
      <c r="E21" s="65"/>
      <c r="F21" s="65"/>
      <c r="G21" s="65"/>
      <c r="H21" s="65"/>
      <c r="I21" s="65" t="s">
        <v>100</v>
      </c>
      <c r="J21" s="65"/>
      <c r="K21" s="316"/>
      <c r="L21" s="109" t="str">
        <f t="shared" si="0"/>
        <v/>
      </c>
      <c r="M21" s="65"/>
      <c r="N21" s="73" t="str">
        <f t="shared" si="1"/>
        <v/>
      </c>
    </row>
    <row r="22" spans="1:14" ht="24" customHeight="1" x14ac:dyDescent="0.2">
      <c r="A22" s="289" t="s">
        <v>133</v>
      </c>
      <c r="B22" s="64"/>
      <c r="C22" s="65"/>
      <c r="D22" s="65"/>
      <c r="E22" s="65"/>
      <c r="F22" s="65"/>
      <c r="G22" s="65"/>
      <c r="H22" s="65"/>
      <c r="I22" s="65"/>
      <c r="J22" s="65"/>
      <c r="K22" s="316"/>
      <c r="L22" s="109" t="str">
        <f t="shared" si="0"/>
        <v/>
      </c>
      <c r="M22" s="65"/>
      <c r="N22" s="73" t="str">
        <f t="shared" si="1"/>
        <v/>
      </c>
    </row>
    <row r="23" spans="1:14" ht="24" customHeight="1" x14ac:dyDescent="0.2">
      <c r="A23" s="288" t="s">
        <v>100</v>
      </c>
      <c r="B23" s="64" t="s">
        <v>100</v>
      </c>
      <c r="C23" s="65"/>
      <c r="D23" s="65"/>
      <c r="E23" s="65"/>
      <c r="F23" s="65"/>
      <c r="G23" s="65"/>
      <c r="H23" s="65"/>
      <c r="I23" s="65" t="s">
        <v>100</v>
      </c>
      <c r="J23" s="65" t="s">
        <v>100</v>
      </c>
      <c r="K23" s="316"/>
      <c r="L23" s="109" t="str">
        <f t="shared" si="0"/>
        <v/>
      </c>
      <c r="M23" s="65" t="s">
        <v>100</v>
      </c>
      <c r="N23" s="73" t="str">
        <f t="shared" si="1"/>
        <v/>
      </c>
    </row>
    <row r="24" spans="1:14" ht="24" customHeight="1" x14ac:dyDescent="0.2">
      <c r="A24" s="288"/>
      <c r="B24" s="64"/>
      <c r="C24" s="65"/>
      <c r="D24" s="65"/>
      <c r="E24" s="65"/>
      <c r="F24" s="65"/>
      <c r="G24" s="65"/>
      <c r="H24" s="65"/>
      <c r="I24" s="65"/>
      <c r="J24" s="65"/>
      <c r="K24" s="316"/>
      <c r="L24" s="109" t="str">
        <f t="shared" si="0"/>
        <v/>
      </c>
      <c r="M24" s="65"/>
      <c r="N24" s="73" t="str">
        <f t="shared" si="1"/>
        <v/>
      </c>
    </row>
    <row r="25" spans="1:14" ht="24" customHeight="1" x14ac:dyDescent="0.2">
      <c r="A25" s="288"/>
      <c r="B25" s="66"/>
      <c r="C25" s="65"/>
      <c r="D25" s="65"/>
      <c r="E25" s="65"/>
      <c r="F25" s="65"/>
      <c r="G25" s="65"/>
      <c r="H25" s="65"/>
      <c r="I25" s="65"/>
      <c r="J25" s="65"/>
      <c r="K25" s="316"/>
      <c r="L25" s="109" t="str">
        <f t="shared" si="0"/>
        <v/>
      </c>
      <c r="M25" s="65"/>
      <c r="N25" s="73" t="str">
        <f t="shared" si="1"/>
        <v/>
      </c>
    </row>
    <row r="26" spans="1:14" ht="24" customHeight="1" x14ac:dyDescent="0.2">
      <c r="A26" s="288"/>
      <c r="B26" s="66"/>
      <c r="C26" s="65"/>
      <c r="D26" s="65"/>
      <c r="E26" s="65"/>
      <c r="F26" s="65"/>
      <c r="G26" s="65"/>
      <c r="H26" s="65"/>
      <c r="I26" s="65"/>
      <c r="J26" s="65"/>
      <c r="K26" s="316"/>
      <c r="L26" s="109" t="str">
        <f t="shared" si="0"/>
        <v/>
      </c>
      <c r="M26" s="65"/>
      <c r="N26" s="73" t="str">
        <f t="shared" si="1"/>
        <v/>
      </c>
    </row>
    <row r="27" spans="1:14" ht="24" customHeight="1" x14ac:dyDescent="0.2">
      <c r="A27" s="288"/>
      <c r="B27" s="66"/>
      <c r="C27" s="65"/>
      <c r="D27" s="65"/>
      <c r="E27" s="65"/>
      <c r="F27" s="65"/>
      <c r="G27" s="65"/>
      <c r="H27" s="65"/>
      <c r="I27" s="65"/>
      <c r="J27" s="65"/>
      <c r="K27" s="316"/>
      <c r="L27" s="109" t="str">
        <f t="shared" si="0"/>
        <v/>
      </c>
      <c r="M27" s="65"/>
      <c r="N27" s="73" t="str">
        <f t="shared" si="1"/>
        <v/>
      </c>
    </row>
    <row r="28" spans="1:14" ht="24" customHeight="1" thickBot="1" x14ac:dyDescent="0.25">
      <c r="A28" s="290"/>
      <c r="B28" s="67"/>
      <c r="C28" s="65"/>
      <c r="D28" s="65"/>
      <c r="E28" s="65"/>
      <c r="F28" s="65"/>
      <c r="G28" s="65"/>
      <c r="H28" s="68"/>
      <c r="I28" s="68"/>
      <c r="J28" s="68"/>
      <c r="K28" s="316"/>
      <c r="L28" s="109" t="str">
        <f t="shared" si="0"/>
        <v/>
      </c>
      <c r="M28" s="68"/>
      <c r="N28" s="80" t="str">
        <f t="shared" si="1"/>
        <v/>
      </c>
    </row>
    <row r="29" spans="1:14" s="72" customFormat="1" ht="8.25" customHeight="1" x14ac:dyDescent="0.2">
      <c r="A29" s="263"/>
      <c r="B29" s="71"/>
      <c r="C29" s="245" t="s">
        <v>17</v>
      </c>
      <c r="D29" s="62" t="s">
        <v>17</v>
      </c>
      <c r="E29" s="62" t="s">
        <v>17</v>
      </c>
      <c r="F29" s="62" t="s">
        <v>17</v>
      </c>
      <c r="G29" s="62" t="s">
        <v>17</v>
      </c>
      <c r="H29" s="62" t="s">
        <v>17</v>
      </c>
      <c r="I29" s="62"/>
      <c r="J29" s="62" t="s">
        <v>17</v>
      </c>
      <c r="K29" s="317"/>
      <c r="L29" s="62" t="s">
        <v>17</v>
      </c>
      <c r="M29" s="62" t="s">
        <v>17</v>
      </c>
      <c r="N29" s="245" t="s">
        <v>17</v>
      </c>
    </row>
    <row r="30" spans="1:14" x14ac:dyDescent="0.2">
      <c r="A30" s="240"/>
      <c r="B30" s="264" t="s">
        <v>77</v>
      </c>
      <c r="C30" s="232" t="str">
        <f t="shared" ref="C30:H30" si="2">IF(SUM(C20:C28)=0,"",SUM(C20:C28))</f>
        <v/>
      </c>
      <c r="D30" s="232" t="str">
        <f t="shared" si="2"/>
        <v/>
      </c>
      <c r="E30" s="232" t="str">
        <f t="shared" si="2"/>
        <v/>
      </c>
      <c r="F30" s="232" t="str">
        <f t="shared" si="2"/>
        <v/>
      </c>
      <c r="G30" s="232" t="str">
        <f t="shared" si="2"/>
        <v/>
      </c>
      <c r="H30" s="232" t="str">
        <f t="shared" si="2"/>
        <v/>
      </c>
      <c r="I30" s="232"/>
      <c r="J30" s="232" t="str">
        <f>IF(SUM(J20:J28)=0,"",SUM(J20:J28))</f>
        <v/>
      </c>
      <c r="K30" s="318" t="str">
        <f>IF(SUM(K20:K28)=0,"",SUM(K20:K28))</f>
        <v/>
      </c>
      <c r="L30" s="232" t="str">
        <f>IF(SUM(L20:L28)=0,"",SUM(L20:L28))</f>
        <v/>
      </c>
      <c r="M30" s="232" t="str">
        <f>IF(SUM(M20:M28)=0,"",SUM(M20:M28))</f>
        <v/>
      </c>
      <c r="N30" s="246" t="str">
        <f>IF(SUM(N20:N28)=0,"",SUM(N20:N28))</f>
        <v/>
      </c>
    </row>
    <row r="31" spans="1:14" s="75" customFormat="1" ht="13.5" thickBot="1" x14ac:dyDescent="0.25">
      <c r="A31" s="266"/>
      <c r="B31" s="265" t="s">
        <v>78</v>
      </c>
      <c r="C31" s="74"/>
      <c r="D31" s="74"/>
      <c r="E31" s="74"/>
      <c r="F31" s="95"/>
      <c r="G31" s="74"/>
      <c r="H31" s="74"/>
      <c r="I31" s="74"/>
      <c r="J31" s="95"/>
      <c r="K31" s="96"/>
      <c r="L31" s="74"/>
      <c r="M31" s="74"/>
      <c r="N31" s="74"/>
    </row>
    <row r="32" spans="1:14" ht="15" customHeight="1" x14ac:dyDescent="0.2">
      <c r="A32" s="262"/>
      <c r="B32" s="76" t="s">
        <v>119</v>
      </c>
      <c r="C32" s="77"/>
      <c r="D32" s="77"/>
      <c r="E32" s="94" t="s">
        <v>84</v>
      </c>
      <c r="F32" s="393"/>
      <c r="G32" s="394"/>
      <c r="H32" s="426" t="s">
        <v>85</v>
      </c>
      <c r="I32" s="427"/>
      <c r="J32" s="372"/>
      <c r="K32" s="373"/>
      <c r="L32" s="199" t="s">
        <v>143</v>
      </c>
      <c r="M32" s="430"/>
      <c r="N32" s="431"/>
    </row>
    <row r="33" spans="1:14" ht="15" customHeight="1" x14ac:dyDescent="0.2">
      <c r="A33" s="254"/>
      <c r="B33" s="78" t="s">
        <v>120</v>
      </c>
      <c r="C33" s="69"/>
      <c r="D33" s="69"/>
      <c r="E33" s="106" t="s">
        <v>99</v>
      </c>
      <c r="F33" s="391"/>
      <c r="G33" s="392"/>
      <c r="H33" s="69"/>
      <c r="I33" s="69"/>
      <c r="J33" s="372"/>
      <c r="K33" s="373"/>
      <c r="L33" s="80"/>
      <c r="M33" s="374"/>
      <c r="N33" s="375"/>
    </row>
    <row r="34" spans="1:14" ht="15" customHeight="1" x14ac:dyDescent="0.2">
      <c r="A34" s="254"/>
      <c r="B34" s="78" t="s">
        <v>121</v>
      </c>
      <c r="C34" s="69"/>
      <c r="D34" s="69"/>
      <c r="E34" s="79"/>
      <c r="F34" s="69"/>
      <c r="G34" s="69"/>
      <c r="H34" s="69"/>
      <c r="I34" s="69"/>
      <c r="J34" s="372"/>
      <c r="K34" s="373"/>
      <c r="L34" s="80"/>
      <c r="M34" s="374"/>
      <c r="N34" s="375"/>
    </row>
    <row r="35" spans="1:14" ht="15" customHeight="1" thickBot="1" x14ac:dyDescent="0.25">
      <c r="A35" s="255" t="s">
        <v>79</v>
      </c>
      <c r="B35" s="81"/>
      <c r="C35" s="81"/>
      <c r="D35" s="81"/>
      <c r="E35" s="81"/>
      <c r="F35" s="81"/>
      <c r="G35" s="81"/>
      <c r="H35" s="81"/>
      <c r="I35" s="81"/>
      <c r="J35" s="81"/>
      <c r="K35" s="82"/>
      <c r="L35" s="83"/>
      <c r="M35" s="376" t="str">
        <f>IF(N30="","",N30+SUM(M32:N34))</f>
        <v/>
      </c>
      <c r="N35" s="377"/>
    </row>
    <row r="36" spans="1:14" s="72" customFormat="1" ht="8.25" customHeight="1" thickTop="1" x14ac:dyDescent="0.2">
      <c r="A36" s="256" t="s">
        <v>80</v>
      </c>
      <c r="B36" s="84"/>
      <c r="C36" s="84"/>
      <c r="D36" s="84"/>
      <c r="E36" s="84"/>
      <c r="F36" s="84"/>
      <c r="G36" s="84"/>
      <c r="H36" s="84"/>
      <c r="I36" s="84"/>
      <c r="J36" s="84"/>
      <c r="K36" s="84"/>
      <c r="L36" s="178"/>
      <c r="M36" s="84"/>
      <c r="N36" s="85"/>
    </row>
    <row r="37" spans="1:14" ht="12" customHeight="1" x14ac:dyDescent="0.2">
      <c r="A37" s="381"/>
      <c r="B37" s="343"/>
      <c r="C37" s="343"/>
      <c r="D37" s="343"/>
      <c r="E37" s="343"/>
      <c r="F37" s="343"/>
      <c r="G37" s="343"/>
      <c r="H37" s="343"/>
      <c r="I37" s="343"/>
      <c r="J37" s="343"/>
      <c r="K37" s="343"/>
      <c r="L37" s="343"/>
      <c r="M37" s="343"/>
      <c r="N37" s="382"/>
    </row>
    <row r="38" spans="1:14" s="72" customFormat="1" ht="8.25" customHeight="1" x14ac:dyDescent="0.2">
      <c r="A38" s="257"/>
      <c r="B38" s="84"/>
      <c r="C38" s="84"/>
      <c r="D38" s="84"/>
      <c r="E38" s="84"/>
      <c r="F38" s="84"/>
      <c r="G38" s="84"/>
      <c r="H38" s="84"/>
      <c r="I38" s="84"/>
      <c r="J38" s="84"/>
      <c r="K38" s="84"/>
      <c r="L38" s="89"/>
      <c r="M38" s="84"/>
      <c r="N38" s="85"/>
    </row>
    <row r="39" spans="1:14" ht="12" customHeight="1" x14ac:dyDescent="0.2">
      <c r="A39" s="381" t="s">
        <v>100</v>
      </c>
      <c r="B39" s="343"/>
      <c r="C39" s="343"/>
      <c r="D39" s="343"/>
      <c r="E39" s="343"/>
      <c r="F39" s="343"/>
      <c r="G39" s="343"/>
      <c r="H39" s="343"/>
      <c r="I39" s="343"/>
      <c r="J39" s="343"/>
      <c r="K39" s="343"/>
      <c r="L39" s="343"/>
      <c r="M39" s="343"/>
      <c r="N39" s="382"/>
    </row>
    <row r="40" spans="1:14" ht="7.5" customHeight="1" x14ac:dyDescent="0.2">
      <c r="A40" s="254"/>
      <c r="B40" s="37"/>
      <c r="C40" s="37"/>
      <c r="D40" s="217"/>
      <c r="E40" s="37"/>
      <c r="F40" s="37"/>
      <c r="G40" s="37"/>
      <c r="H40" s="37"/>
      <c r="I40" s="37"/>
      <c r="J40" s="37"/>
      <c r="K40" s="37"/>
      <c r="L40" s="174"/>
      <c r="M40" s="175"/>
      <c r="N40" s="247"/>
    </row>
    <row r="41" spans="1:14" ht="12" customHeight="1" x14ac:dyDescent="0.2">
      <c r="A41" s="381"/>
      <c r="B41" s="343"/>
      <c r="C41" s="343"/>
      <c r="D41" s="343"/>
      <c r="E41" s="343"/>
      <c r="F41" s="343"/>
      <c r="G41" s="343"/>
      <c r="H41" s="343"/>
      <c r="I41" s="343"/>
      <c r="J41" s="343"/>
      <c r="K41" s="343"/>
      <c r="L41" s="343"/>
      <c r="M41" s="343"/>
      <c r="N41" s="382"/>
    </row>
    <row r="42" spans="1:14" s="72" customFormat="1" ht="7.5" customHeight="1" x14ac:dyDescent="0.2">
      <c r="A42" s="257"/>
      <c r="B42" s="84"/>
      <c r="C42" s="84"/>
      <c r="D42" s="84"/>
      <c r="E42" s="84"/>
      <c r="F42" s="84"/>
      <c r="G42" s="84"/>
      <c r="H42" s="84"/>
      <c r="I42" s="84"/>
      <c r="J42" s="84"/>
      <c r="K42" s="84"/>
      <c r="L42" s="87"/>
      <c r="M42" s="87"/>
      <c r="N42" s="248"/>
    </row>
    <row r="43" spans="1:14" ht="12" customHeight="1" thickBot="1" x14ac:dyDescent="0.25">
      <c r="A43" s="398"/>
      <c r="B43" s="399"/>
      <c r="C43" s="399"/>
      <c r="D43" s="399"/>
      <c r="E43" s="399"/>
      <c r="F43" s="399"/>
      <c r="G43" s="399"/>
      <c r="H43" s="399"/>
      <c r="I43" s="399"/>
      <c r="J43" s="399"/>
      <c r="K43" s="399"/>
      <c r="L43" s="399"/>
      <c r="M43" s="399"/>
      <c r="N43" s="400"/>
    </row>
    <row r="44" spans="1:14" ht="7.5" customHeight="1" x14ac:dyDescent="0.2">
      <c r="A44" s="254"/>
      <c r="B44" s="37"/>
      <c r="C44" s="37"/>
      <c r="D44" s="37"/>
      <c r="E44" s="37"/>
      <c r="F44" s="37"/>
      <c r="G44" s="37"/>
      <c r="H44" s="37"/>
      <c r="I44" s="37"/>
      <c r="J44" s="37"/>
      <c r="K44" s="37"/>
      <c r="L44" s="37"/>
      <c r="M44" s="37"/>
      <c r="N44" s="40"/>
    </row>
    <row r="45" spans="1:14" ht="11.25" customHeight="1" x14ac:dyDescent="0.2">
      <c r="A45" s="213" t="s">
        <v>152</v>
      </c>
      <c r="B45" s="37"/>
      <c r="C45" s="37"/>
      <c r="D45" s="37"/>
      <c r="E45" s="37"/>
      <c r="F45" s="37"/>
      <c r="G45" s="37"/>
      <c r="H45" s="37"/>
      <c r="I45" s="37"/>
      <c r="J45" s="37"/>
      <c r="K45" s="37"/>
      <c r="L45" s="173"/>
      <c r="M45" s="37"/>
      <c r="N45" s="40"/>
    </row>
    <row r="46" spans="1:14" ht="8.25" customHeight="1" x14ac:dyDescent="0.2">
      <c r="A46" s="258" t="s">
        <v>126</v>
      </c>
      <c r="B46" s="37"/>
      <c r="C46" s="37"/>
      <c r="D46" s="37"/>
      <c r="E46" s="37"/>
      <c r="F46" s="37"/>
      <c r="G46" s="37"/>
      <c r="H46" s="37"/>
      <c r="I46" s="37"/>
      <c r="J46" s="37"/>
      <c r="K46" s="37"/>
      <c r="L46" s="37"/>
      <c r="M46" s="37"/>
      <c r="N46" s="40"/>
    </row>
    <row r="47" spans="1:14" s="32" customFormat="1" ht="9.75" customHeight="1" x14ac:dyDescent="0.2">
      <c r="A47" s="258"/>
      <c r="B47" s="86"/>
      <c r="C47" s="86"/>
      <c r="D47" s="86"/>
      <c r="E47" s="86"/>
      <c r="F47" s="86"/>
      <c r="G47" s="86"/>
      <c r="H47" s="86"/>
      <c r="I47" s="86"/>
      <c r="J47" s="86"/>
      <c r="K47" s="86"/>
      <c r="L47" s="173"/>
      <c r="M47" s="86"/>
      <c r="N47" s="53"/>
    </row>
    <row r="48" spans="1:14" s="72" customFormat="1" ht="7.5" customHeight="1" x14ac:dyDescent="0.2">
      <c r="A48" s="405" t="s">
        <v>81</v>
      </c>
      <c r="B48" s="406"/>
      <c r="C48" s="406"/>
      <c r="D48" s="406"/>
      <c r="E48" s="406"/>
      <c r="F48" s="406"/>
      <c r="G48" s="406"/>
      <c r="H48" s="406"/>
      <c r="I48" s="406"/>
      <c r="J48" s="406"/>
      <c r="K48" s="406"/>
      <c r="L48" s="407"/>
      <c r="M48" s="314" t="s">
        <v>3</v>
      </c>
      <c r="N48" s="90"/>
    </row>
    <row r="49" spans="1:14" ht="19.5" customHeight="1" thickBot="1" x14ac:dyDescent="0.25">
      <c r="A49" s="408"/>
      <c r="B49" s="409"/>
      <c r="C49" s="409"/>
      <c r="D49" s="409"/>
      <c r="E49" s="409"/>
      <c r="F49" s="409"/>
      <c r="G49" s="409"/>
      <c r="H49" s="409"/>
      <c r="I49" s="409"/>
      <c r="J49" s="409"/>
      <c r="K49" s="409"/>
      <c r="L49" s="410"/>
      <c r="M49" s="403"/>
      <c r="N49" s="404"/>
    </row>
    <row r="50" spans="1:14" s="72" customFormat="1" ht="7.5" customHeight="1" x14ac:dyDescent="0.2">
      <c r="A50" s="91" t="s">
        <v>82</v>
      </c>
      <c r="B50" s="70"/>
      <c r="C50" s="70"/>
      <c r="D50" s="311"/>
      <c r="E50" s="70" t="s">
        <v>3</v>
      </c>
      <c r="F50" s="312"/>
      <c r="G50" s="313" t="s">
        <v>215</v>
      </c>
      <c r="H50" s="70"/>
      <c r="I50" s="70"/>
      <c r="J50" s="70"/>
      <c r="K50" s="70"/>
      <c r="L50" s="311"/>
      <c r="M50" s="70" t="s">
        <v>3</v>
      </c>
      <c r="N50" s="312"/>
    </row>
    <row r="51" spans="1:14" ht="19.5" customHeight="1" thickBot="1" x14ac:dyDescent="0.25">
      <c r="A51" s="378" t="s">
        <v>83</v>
      </c>
      <c r="B51" s="379"/>
      <c r="C51" s="379"/>
      <c r="D51" s="380"/>
      <c r="E51" s="401"/>
      <c r="F51" s="402"/>
      <c r="G51" s="378" t="s">
        <v>83</v>
      </c>
      <c r="H51" s="379"/>
      <c r="I51" s="379"/>
      <c r="J51" s="379"/>
      <c r="K51" s="379"/>
      <c r="L51" s="380"/>
      <c r="M51" s="401"/>
      <c r="N51" s="402"/>
    </row>
    <row r="52" spans="1:14" s="93" customFormat="1" ht="8.25" customHeight="1" x14ac:dyDescent="0.2">
      <c r="A52" s="411" t="s">
        <v>214</v>
      </c>
      <c r="B52" s="412"/>
      <c r="C52" s="412"/>
      <c r="D52" s="412"/>
      <c r="E52" s="412"/>
      <c r="F52" s="412"/>
      <c r="G52" s="414" t="s">
        <v>216</v>
      </c>
      <c r="H52" s="412"/>
      <c r="I52" s="412"/>
      <c r="J52" s="412"/>
      <c r="K52" s="412"/>
      <c r="L52" s="412"/>
      <c r="M52" s="412"/>
      <c r="N52" s="415"/>
    </row>
    <row r="53" spans="1:14" ht="18" customHeight="1" thickBot="1" x14ac:dyDescent="0.25">
      <c r="A53" s="383" t="s">
        <v>83</v>
      </c>
      <c r="B53" s="384"/>
      <c r="C53" s="384"/>
      <c r="D53" s="384"/>
      <c r="E53" s="413"/>
      <c r="F53" s="413"/>
      <c r="G53" s="416" t="s">
        <v>83</v>
      </c>
      <c r="H53" s="384"/>
      <c r="I53" s="384"/>
      <c r="J53" s="384"/>
      <c r="K53" s="384"/>
      <c r="L53" s="384"/>
      <c r="M53" s="413"/>
      <c r="N53" s="417"/>
    </row>
    <row r="54" spans="1:14" ht="13.5" thickTop="1" x14ac:dyDescent="0.2">
      <c r="A54" s="308" t="s">
        <v>211</v>
      </c>
      <c r="B54" s="259"/>
      <c r="C54" s="259"/>
      <c r="D54" s="259"/>
      <c r="E54" s="259"/>
      <c r="F54" s="259"/>
      <c r="G54" s="259"/>
      <c r="H54" s="309"/>
      <c r="I54" s="309"/>
      <c r="J54" s="309"/>
      <c r="K54" s="309"/>
      <c r="L54" s="309"/>
      <c r="M54" s="309"/>
      <c r="N54" s="310"/>
    </row>
    <row r="55" spans="1:14" ht="21" customHeight="1" x14ac:dyDescent="0.2">
      <c r="A55" s="260" t="s">
        <v>130</v>
      </c>
      <c r="B55" s="37"/>
      <c r="C55" s="37"/>
      <c r="D55" s="38"/>
      <c r="E55" s="38"/>
      <c r="F55" s="38"/>
      <c r="G55" s="38"/>
      <c r="H55" s="38"/>
      <c r="I55" s="38"/>
      <c r="J55" s="37"/>
      <c r="K55" s="179" t="s">
        <v>131</v>
      </c>
      <c r="L55" s="38"/>
      <c r="M55" s="38"/>
      <c r="N55" s="168"/>
    </row>
    <row r="56" spans="1:14" ht="13.5" thickBot="1" x14ac:dyDescent="0.25">
      <c r="A56" s="261"/>
      <c r="B56" s="39"/>
      <c r="C56" s="39"/>
      <c r="D56" s="397" t="s">
        <v>169</v>
      </c>
      <c r="E56" s="397"/>
      <c r="F56" s="397"/>
      <c r="G56" s="397"/>
      <c r="H56" s="397"/>
      <c r="I56" s="397"/>
      <c r="J56" s="39"/>
      <c r="K56" s="39"/>
      <c r="L56" s="39"/>
      <c r="M56" s="39"/>
      <c r="N56" s="169"/>
    </row>
    <row r="57" spans="1:14" ht="13.5" thickTop="1" x14ac:dyDescent="0.2">
      <c r="G57" s="180"/>
      <c r="H57" s="181"/>
      <c r="I57" s="181"/>
      <c r="J57" s="181"/>
      <c r="K57" s="181"/>
      <c r="L57" s="181"/>
      <c r="M57" s="181"/>
      <c r="N57" s="181"/>
    </row>
  </sheetData>
  <sheetProtection algorithmName="SHA-512" hashValue="/p1rO3UxVtMdonSfymdkJvc4cL6RENVR3HS9rxhYQA5+fhaJTSBceVtccIikyNCMvcvObv7m1E9Yjihoa7KbRw==" saltValue="UN4ROJQadNJSisZLakT0Sw==" spinCount="100000" sheet="1" selectLockedCells="1"/>
  <mergeCells count="40">
    <mergeCell ref="G8:I8"/>
    <mergeCell ref="J8:N8"/>
    <mergeCell ref="H32:I32"/>
    <mergeCell ref="J32:K32"/>
    <mergeCell ref="M14:N14"/>
    <mergeCell ref="M32:N32"/>
    <mergeCell ref="J14:L14"/>
    <mergeCell ref="A10:F10"/>
    <mergeCell ref="M12:N12"/>
    <mergeCell ref="J12:L12"/>
    <mergeCell ref="A12:F12"/>
    <mergeCell ref="M10:N10"/>
    <mergeCell ref="D56:I56"/>
    <mergeCell ref="A41:N41"/>
    <mergeCell ref="A43:N43"/>
    <mergeCell ref="A51:D51"/>
    <mergeCell ref="E51:F51"/>
    <mergeCell ref="M51:N51"/>
    <mergeCell ref="M49:N49"/>
    <mergeCell ref="A48:L49"/>
    <mergeCell ref="A52:F52"/>
    <mergeCell ref="A53:F53"/>
    <mergeCell ref="G52:N52"/>
    <mergeCell ref="G53:N53"/>
    <mergeCell ref="K3:L3"/>
    <mergeCell ref="J34:K34"/>
    <mergeCell ref="M34:N34"/>
    <mergeCell ref="M35:N35"/>
    <mergeCell ref="G51:L51"/>
    <mergeCell ref="A37:N37"/>
    <mergeCell ref="A39:N39"/>
    <mergeCell ref="A14:B14"/>
    <mergeCell ref="D14:F14"/>
    <mergeCell ref="G12:I12"/>
    <mergeCell ref="G14:I14"/>
    <mergeCell ref="J33:K33"/>
    <mergeCell ref="M33:N33"/>
    <mergeCell ref="F33:G33"/>
    <mergeCell ref="F32:G32"/>
    <mergeCell ref="A8:F8"/>
  </mergeCells>
  <phoneticPr fontId="27" type="noConversion"/>
  <dataValidations xWindow="325" yWindow="425" count="12">
    <dataValidation type="custom" errorStyle="warning" operator="lessThanOrEqual" showErrorMessage="1" errorTitle="Breakfast" error="The amount exceeds the maximum allowed for breakfast._x000a__x000a_State funded projects: $7_x000a_Non-state funded projects: $55 for all meals." sqref="D20">
      <formula1>IF(state_funds="Y",D20&lt;=s_2007_breakfast,SUM($D20:$F20)&lt;=ns_meals)</formula1>
    </dataValidation>
    <dataValidation type="custom" errorStyle="warning" operator="lessThanOrEqual" showErrorMessage="1" errorTitle="Breakfast" error="The amount exceeds the maximum allowed for breakfast._x000a__x000a_State funded projects: $7_x000a_Non-state funded projects: $55 for all meals." sqref="D21:D28">
      <formula1>IF(state_funds="Y",D21&lt;=s_2007_breakfast,SUM($D21:$F21)&lt;=ns_meals)</formula1>
    </dataValidation>
    <dataValidation type="custom" errorStyle="warning" showErrorMessage="1" errorTitle="Lunch" error="The amount exceeds the maximum allowed for lunch._x000a__x000a_State funded projects: $11_x000a_Non-state funded projects: $55 for all meals." sqref="E20:E28">
      <formula1>IF(state_funds="Y",E20&lt;=s_2007_lunch,SUM($D20:$F20)&lt;=ns_meals)</formula1>
    </dataValidation>
    <dataValidation type="custom" errorStyle="warning" allowBlank="1" showErrorMessage="1" errorTitle="Dinner" error="The amount exceeds the maximum allowed for dinner._x000a__x000a_State funded projects: $23_x000a_Non-state funded projects: $55 for all meals." sqref="F20:F28">
      <formula1>IF(state_funds="Y",F20&lt;=s_2007_dinner,SUM($E20:$F20)&lt;=ns_meals)</formula1>
    </dataValidation>
    <dataValidation type="decimal" operator="lessThanOrEqual" allowBlank="1" showInputMessage="1" showErrorMessage="1" errorTitle="Negative / Minus" error="Please enter advances as a negative number" sqref="M32:N34">
      <formula1>0</formula1>
    </dataValidation>
    <dataValidation type="whole" allowBlank="1" showInputMessage="1" showErrorMessage="1" errorTitle="Object Codes are 4 digits" error="Object Codes are a maximum of four digits." sqref="N3:O4">
      <formula1>0</formula1>
      <formula2>9999</formula2>
    </dataValidation>
    <dataValidation allowBlank="1" showInputMessage="1" showErrorMessage="1" errorTitle="Account Numbers are Six Digits" error="Account numbers are a maximum of six digits, and do not include any special characters." sqref="K3:L4"/>
    <dataValidation type="date" errorStyle="warning" allowBlank="1" showInputMessage="1" showErrorMessage="1" errorTitle="Date" error="The travel date should be between the depart date and return date above." sqref="A21:A28">
      <formula1>$G$14-0.99</formula1>
      <formula2>$J$14</formula2>
    </dataValidation>
    <dataValidation type="date" errorStyle="warning" allowBlank="1" showErrorMessage="1" errorTitle="Date" error="The date of travel should be between the depart date and return date above. See the Travel Request tab to update the depart and return dates" sqref="A20">
      <formula1>($G$14-0.99)</formula1>
      <formula2>$J$14</formula2>
    </dataValidation>
    <dataValidation type="custom" errorStyle="warning" allowBlank="1" showErrorMessage="1" errorTitle="Lodging" error="The amount exceeds the maxiumum allowed for lodging._x000a__x000a_State funded projects: $90_x000a_Non-state funded projects: $200" promptTitle="Lodging" prompt="Lodging Rates:_x000a__x000a_State Funds: $84_x000a_Non-State Funds: $200" sqref="C20:C28">
      <formula1>IF(state_funds="Y",C20&lt;=s_2007_lodging,C20&lt;=ns_2007_lodging)</formula1>
    </dataValidation>
    <dataValidation type="decimal" errorStyle="warning" operator="lessThan" allowBlank="1" showInputMessage="1" showErrorMessage="1" errorTitle="Incidentals" error="Incidentals may only be charged after 24 complete hours in travel status._x000a__x000a_State funded projects: $5 maximum_x000a_Non-state funded projects: $7 maximum" promptTitle="Incidentals" prompt="Incidentals may only be charged after 24 complete hours in travel status." sqref="G20">
      <formula1>0</formula1>
    </dataValidation>
    <dataValidation type="custom" errorStyle="warning" allowBlank="1" showErrorMessage="1" errorTitle="Incidentals" error="The amount exceeds the maximum allowed for incidentals._x000a__x000a_State funded projects: $5_x000a_Non-state funded projects: $7" promptTitle="Incidentals" prompt="Incidentals may only be charged after 24 complete hours in travel status." sqref="G21:G28">
      <formula1>IF(state_funds="Y",G21&lt;=s_2007_incid,G21&lt;=ns_2007_incid)</formula1>
    </dataValidation>
  </dataValidations>
  <printOptions horizontalCentered="1"/>
  <pageMargins left="0.52" right="0.52" top="1" bottom="1" header="0.5" footer="0.5"/>
  <pageSetup scale="85" orientation="portrait" r:id="rId1"/>
  <headerFooter alignWithMargins="0">
    <oddFooter>&amp;R&amp;8Revised 12/18/2017</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N93"/>
  <sheetViews>
    <sheetView showGridLines="0" zoomScaleNormal="100" zoomScaleSheetLayoutView="100" workbookViewId="0">
      <selection activeCell="N3" sqref="N3"/>
    </sheetView>
  </sheetViews>
  <sheetFormatPr defaultRowHeight="12.75" x14ac:dyDescent="0.2"/>
  <cols>
    <col min="1" max="1" width="8.7109375" style="33" customWidth="1"/>
    <col min="2" max="2" width="12" style="33" customWidth="1"/>
    <col min="3" max="3" width="7.28515625" style="33" customWidth="1"/>
    <col min="4" max="5" width="6.42578125" style="33" customWidth="1"/>
    <col min="6" max="6" width="7.7109375" style="33" customWidth="1"/>
    <col min="7" max="7" width="6.42578125" style="33" customWidth="1"/>
    <col min="8" max="8" width="7.28515625" style="33" customWidth="1"/>
    <col min="9" max="9" width="4.42578125" style="33" customWidth="1"/>
    <col min="10" max="10" width="6.42578125" style="33" customWidth="1"/>
    <col min="11" max="11" width="8.140625" style="33" customWidth="1"/>
    <col min="12" max="12" width="8.5703125" style="33" customWidth="1"/>
    <col min="13" max="13" width="6.42578125" style="33" customWidth="1"/>
    <col min="14" max="14" width="8" style="33" customWidth="1"/>
    <col min="15" max="16384" width="9.140625" style="33"/>
  </cols>
  <sheetData>
    <row r="1" spans="1:14" ht="15.75" customHeight="1" x14ac:dyDescent="0.25">
      <c r="B1" s="158"/>
      <c r="C1" s="158"/>
      <c r="F1" s="34"/>
      <c r="G1" s="159"/>
      <c r="H1" s="159"/>
      <c r="N1" s="227" t="s">
        <v>44</v>
      </c>
    </row>
    <row r="2" spans="1:14" ht="15.75" customHeight="1" x14ac:dyDescent="0.25">
      <c r="B2" s="158"/>
      <c r="C2" s="158"/>
      <c r="D2" s="35"/>
      <c r="F2" s="34"/>
      <c r="G2" s="159"/>
      <c r="H2" s="159"/>
      <c r="J2" s="37"/>
    </row>
    <row r="3" spans="1:14" ht="15.75" customHeight="1" x14ac:dyDescent="0.2">
      <c r="F3" s="170"/>
      <c r="G3" s="182"/>
      <c r="H3" s="182"/>
      <c r="I3" s="156"/>
      <c r="J3" s="300" t="s">
        <v>90</v>
      </c>
      <c r="K3" s="445" t="str">
        <f>IF(Account_No="","",Account_No)</f>
        <v/>
      </c>
      <c r="L3" s="446"/>
      <c r="M3" s="98" t="s">
        <v>91</v>
      </c>
      <c r="N3" s="235"/>
    </row>
    <row r="4" spans="1:14" ht="15.75" customHeight="1" x14ac:dyDescent="0.2">
      <c r="F4" s="170"/>
      <c r="G4" s="182"/>
      <c r="H4" s="182"/>
      <c r="I4" s="156"/>
      <c r="J4" s="300"/>
      <c r="K4" s="299"/>
      <c r="L4" s="299"/>
      <c r="M4" s="98"/>
      <c r="N4" s="301"/>
    </row>
    <row r="5" spans="1:14" ht="18.75" customHeight="1" x14ac:dyDescent="0.2">
      <c r="B5" s="173"/>
      <c r="F5" s="32"/>
      <c r="G5" s="36"/>
      <c r="K5" s="37"/>
      <c r="L5" s="37"/>
      <c r="M5" s="37"/>
      <c r="N5" s="37"/>
    </row>
    <row r="6" spans="1:14" ht="12" customHeight="1" x14ac:dyDescent="0.25">
      <c r="A6" s="86"/>
      <c r="B6" s="37"/>
      <c r="C6" s="37"/>
      <c r="D6" s="86"/>
      <c r="E6" s="86"/>
      <c r="F6" s="280" t="s">
        <v>117</v>
      </c>
      <c r="G6" s="281" t="str">
        <f>IF(state_funds="","",state_funds)</f>
        <v/>
      </c>
      <c r="H6" s="86"/>
      <c r="I6" s="86"/>
      <c r="J6" s="37"/>
      <c r="K6" s="37"/>
      <c r="L6" s="40"/>
      <c r="M6" s="432" t="s">
        <v>122</v>
      </c>
      <c r="N6" s="433"/>
    </row>
    <row r="7" spans="1:14" ht="9" customHeight="1" x14ac:dyDescent="0.2">
      <c r="A7" s="176" t="s">
        <v>45</v>
      </c>
      <c r="B7" s="167"/>
      <c r="C7" s="167"/>
      <c r="D7" s="167"/>
      <c r="E7" s="167"/>
      <c r="F7" s="241"/>
      <c r="G7" s="201" t="s">
        <v>207</v>
      </c>
      <c r="H7" s="242"/>
      <c r="I7" s="243"/>
      <c r="J7" s="282" t="s">
        <v>158</v>
      </c>
      <c r="K7" s="157"/>
      <c r="L7" s="157"/>
      <c r="M7" s="167"/>
      <c r="N7" s="241"/>
    </row>
    <row r="8" spans="1:14" x14ac:dyDescent="0.2">
      <c r="A8" s="395" t="str">
        <f>IF(Travelers_Name="","",Travelers_Name)</f>
        <v/>
      </c>
      <c r="B8" s="361"/>
      <c r="C8" s="361"/>
      <c r="D8" s="361"/>
      <c r="E8" s="361"/>
      <c r="F8" s="396"/>
      <c r="G8" s="421" t="str">
        <f>IF(EID="","",EID)</f>
        <v/>
      </c>
      <c r="H8" s="422"/>
      <c r="I8" s="423"/>
      <c r="J8" s="387"/>
      <c r="K8" s="343"/>
      <c r="L8" s="343"/>
      <c r="M8" s="343"/>
      <c r="N8" s="382"/>
    </row>
    <row r="9" spans="1:14" ht="9" customHeight="1" x14ac:dyDescent="0.2">
      <c r="A9" s="250" t="s">
        <v>46</v>
      </c>
      <c r="B9" s="37"/>
      <c r="C9" s="86"/>
      <c r="D9" s="37"/>
      <c r="E9" s="157"/>
      <c r="F9" s="40"/>
      <c r="G9" s="249"/>
      <c r="H9" s="86"/>
      <c r="I9" s="86"/>
      <c r="J9" s="37"/>
      <c r="K9" s="37"/>
      <c r="L9" s="37"/>
      <c r="M9" s="201" t="s">
        <v>144</v>
      </c>
      <c r="N9" s="40"/>
    </row>
    <row r="10" spans="1:14" x14ac:dyDescent="0.2">
      <c r="A10" s="387"/>
      <c r="B10" s="343"/>
      <c r="C10" s="343"/>
      <c r="D10" s="343"/>
      <c r="E10" s="343"/>
      <c r="F10" s="382"/>
      <c r="G10" s="219" t="s">
        <v>153</v>
      </c>
      <c r="H10" s="38"/>
      <c r="I10" s="38"/>
      <c r="J10" s="38"/>
      <c r="K10" s="38"/>
      <c r="L10" s="208"/>
      <c r="M10" s="387"/>
      <c r="N10" s="382"/>
    </row>
    <row r="11" spans="1:14" ht="9" customHeight="1" x14ac:dyDescent="0.2">
      <c r="A11" s="250" t="s">
        <v>47</v>
      </c>
      <c r="B11" s="37"/>
      <c r="C11" s="37"/>
      <c r="D11" s="37"/>
      <c r="E11" s="37"/>
      <c r="F11" s="40"/>
      <c r="G11" s="86" t="s">
        <v>127</v>
      </c>
      <c r="H11" s="191"/>
      <c r="I11" s="191"/>
      <c r="J11" s="177" t="s">
        <v>132</v>
      </c>
      <c r="K11" s="37"/>
      <c r="L11" s="40"/>
      <c r="M11" s="86" t="s">
        <v>48</v>
      </c>
      <c r="N11" s="40"/>
    </row>
    <row r="12" spans="1:14" x14ac:dyDescent="0.2">
      <c r="A12" s="420" t="str">
        <f>IF('Travel Req'!C12="","",'Travel Req'!C12)</f>
        <v/>
      </c>
      <c r="B12" s="361"/>
      <c r="C12" s="361"/>
      <c r="D12" s="361"/>
      <c r="E12" s="361"/>
      <c r="F12" s="396"/>
      <c r="G12" s="387"/>
      <c r="H12" s="343"/>
      <c r="I12" s="382"/>
      <c r="J12" s="387"/>
      <c r="K12" s="343"/>
      <c r="L12" s="382"/>
      <c r="M12" s="418"/>
      <c r="N12" s="419"/>
    </row>
    <row r="13" spans="1:14" ht="9" customHeight="1" x14ac:dyDescent="0.2">
      <c r="A13" s="250" t="s">
        <v>49</v>
      </c>
      <c r="B13" s="37"/>
      <c r="C13" s="86" t="s">
        <v>50</v>
      </c>
      <c r="D13" s="86" t="s">
        <v>51</v>
      </c>
      <c r="E13" s="86"/>
      <c r="F13" s="40"/>
      <c r="G13" s="283" t="s">
        <v>134</v>
      </c>
      <c r="H13" s="157"/>
      <c r="I13" s="183"/>
      <c r="J13" s="283" t="s">
        <v>135</v>
      </c>
      <c r="K13" s="37"/>
      <c r="L13" s="183"/>
      <c r="M13" s="86" t="s">
        <v>129</v>
      </c>
      <c r="N13" s="40"/>
    </row>
    <row r="14" spans="1:14" ht="13.5" thickBot="1" x14ac:dyDescent="0.25">
      <c r="A14" s="383" t="str">
        <f>IF('Travel Req'!H12="","",'Travel Req'!H12)</f>
        <v/>
      </c>
      <c r="B14" s="384"/>
      <c r="C14" s="39" t="str">
        <f>IF('Travel Req'!J12="","",'Travel Req'!J12)</f>
        <v/>
      </c>
      <c r="D14" s="385" t="str">
        <f>IF('Travel Req'!K12="","",'Travel Req'!K12)</f>
        <v/>
      </c>
      <c r="E14" s="385"/>
      <c r="F14" s="386"/>
      <c r="G14" s="388" t="str">
        <f>IF(('Estimated Cost Worksheet'!C9+'Estimated Cost Worksheet'!D9)=0,"",'Estimated Cost Worksheet'!C9+'Estimated Cost Worksheet'!D9)</f>
        <v/>
      </c>
      <c r="H14" s="389"/>
      <c r="I14" s="390"/>
      <c r="J14" s="388" t="str">
        <f>IF(('Estimated Cost Worksheet'!C10+'Estimated Cost Worksheet'!D10)=0,"",'Estimated Cost Worksheet'!C10+'Estimated Cost Worksheet'!D10)</f>
        <v/>
      </c>
      <c r="K14" s="389"/>
      <c r="L14" s="390"/>
      <c r="M14" s="428">
        <f>IF(state_funds3="Y",IF(G14&gt;=DATE(2007,1,1),s_2007_mileage,s_mileage),IF(G14&gt;=DATE(2007,1,1),ns_2007_mileage,ns_mileage))</f>
        <v>0.57999999999999996</v>
      </c>
      <c r="N14" s="429" t="e">
        <f>IF(state_funds2="Y",s_mileage,ns_mileage)</f>
        <v>#REF!</v>
      </c>
    </row>
    <row r="15" spans="1:14" s="51" customFormat="1" ht="12" customHeight="1" thickTop="1" x14ac:dyDescent="0.2">
      <c r="A15" s="284"/>
      <c r="B15" s="192"/>
      <c r="C15" s="43" t="s">
        <v>133</v>
      </c>
      <c r="D15" s="44" t="s">
        <v>133</v>
      </c>
      <c r="E15" s="45" t="s">
        <v>52</v>
      </c>
      <c r="F15" s="46"/>
      <c r="G15" s="47"/>
      <c r="H15" s="44"/>
      <c r="I15" s="48" t="s">
        <v>53</v>
      </c>
      <c r="J15" s="49"/>
      <c r="K15" s="49"/>
      <c r="L15" s="50"/>
      <c r="M15" s="43"/>
      <c r="N15" s="43"/>
    </row>
    <row r="16" spans="1:14" ht="9" customHeight="1" x14ac:dyDescent="0.2">
      <c r="A16" s="285"/>
      <c r="B16" s="193" t="s">
        <v>54</v>
      </c>
      <c r="C16" s="53"/>
      <c r="D16" s="54"/>
      <c r="E16" s="54"/>
      <c r="F16" s="54"/>
      <c r="G16" s="40"/>
      <c r="H16" s="53"/>
      <c r="I16" s="53"/>
      <c r="J16" s="55"/>
      <c r="K16" s="86"/>
      <c r="L16" s="53"/>
      <c r="M16" s="53"/>
      <c r="N16" s="54" t="s">
        <v>55</v>
      </c>
    </row>
    <row r="17" spans="1:14" ht="9.75" customHeight="1" x14ac:dyDescent="0.2">
      <c r="A17" s="213"/>
      <c r="B17" s="194" t="s">
        <v>56</v>
      </c>
      <c r="C17" s="54" t="s">
        <v>57</v>
      </c>
      <c r="D17" s="54" t="s">
        <v>58</v>
      </c>
      <c r="E17" s="54"/>
      <c r="F17" s="54"/>
      <c r="G17" s="57" t="s">
        <v>59</v>
      </c>
      <c r="H17" s="54" t="s">
        <v>60</v>
      </c>
      <c r="I17" s="58" t="s">
        <v>61</v>
      </c>
      <c r="J17" s="54" t="s">
        <v>62</v>
      </c>
      <c r="K17" s="59" t="s">
        <v>63</v>
      </c>
      <c r="L17" s="60"/>
      <c r="M17" s="54" t="s">
        <v>64</v>
      </c>
      <c r="N17" s="54" t="s">
        <v>65</v>
      </c>
    </row>
    <row r="18" spans="1:14" ht="11.25" customHeight="1" thickBot="1" x14ac:dyDescent="0.25">
      <c r="A18" s="286" t="s">
        <v>3</v>
      </c>
      <c r="B18" s="195" t="s">
        <v>66</v>
      </c>
      <c r="C18" s="57"/>
      <c r="D18" s="54" t="s">
        <v>67</v>
      </c>
      <c r="E18" s="54" t="s">
        <v>68</v>
      </c>
      <c r="F18" s="54" t="s">
        <v>118</v>
      </c>
      <c r="G18" s="54" t="s">
        <v>69</v>
      </c>
      <c r="H18" s="54" t="s">
        <v>70</v>
      </c>
      <c r="I18" s="58" t="s">
        <v>71</v>
      </c>
      <c r="J18" s="54" t="s">
        <v>72</v>
      </c>
      <c r="K18" s="56" t="s">
        <v>73</v>
      </c>
      <c r="L18" s="54" t="s">
        <v>74</v>
      </c>
      <c r="M18" s="54" t="s">
        <v>75</v>
      </c>
      <c r="N18" s="54" t="s">
        <v>76</v>
      </c>
    </row>
    <row r="19" spans="1:14" ht="9" customHeight="1" x14ac:dyDescent="0.2">
      <c r="A19" s="287"/>
      <c r="B19" s="61" t="s">
        <v>100</v>
      </c>
      <c r="C19" s="62" t="s">
        <v>17</v>
      </c>
      <c r="D19" s="62" t="s">
        <v>17</v>
      </c>
      <c r="E19" s="62" t="s">
        <v>17</v>
      </c>
      <c r="F19" s="62" t="s">
        <v>17</v>
      </c>
      <c r="G19" s="62" t="s">
        <v>17</v>
      </c>
      <c r="H19" s="62" t="s">
        <v>17</v>
      </c>
      <c r="I19" s="62"/>
      <c r="J19" s="62" t="s">
        <v>17</v>
      </c>
      <c r="K19" s="63"/>
      <c r="L19" s="62" t="s">
        <v>17</v>
      </c>
      <c r="M19" s="62" t="s">
        <v>17</v>
      </c>
      <c r="N19" s="62" t="s">
        <v>17</v>
      </c>
    </row>
    <row r="20" spans="1:14" ht="21" customHeight="1" x14ac:dyDescent="0.2">
      <c r="A20" s="288"/>
      <c r="B20" s="66"/>
      <c r="C20" s="65"/>
      <c r="D20" s="65"/>
      <c r="E20" s="65"/>
      <c r="F20" s="65"/>
      <c r="G20" s="65"/>
      <c r="H20" s="65"/>
      <c r="I20" s="65"/>
      <c r="J20" s="65"/>
      <c r="K20" s="316"/>
      <c r="L20" s="109" t="str">
        <f t="shared" ref="L20:L39" si="0">IF((K20*1)=0,"",ROUND($M$14*K20,2))</f>
        <v/>
      </c>
      <c r="M20" s="65"/>
      <c r="N20" s="73" t="str">
        <f>IF(SUM(C20:H20,J20,L20:M20)=0,"",SUM(C20:H20,J20,L20:M20))</f>
        <v/>
      </c>
    </row>
    <row r="21" spans="1:14" ht="24" customHeight="1" x14ac:dyDescent="0.2">
      <c r="A21" s="288"/>
      <c r="B21" s="64"/>
      <c r="C21" s="65"/>
      <c r="D21" s="65"/>
      <c r="E21" s="65"/>
      <c r="F21" s="65"/>
      <c r="G21" s="65"/>
      <c r="H21" s="65"/>
      <c r="I21" s="65" t="s">
        <v>100</v>
      </c>
      <c r="J21" s="65"/>
      <c r="K21" s="316"/>
      <c r="L21" s="109" t="str">
        <f t="shared" si="0"/>
        <v/>
      </c>
      <c r="M21" s="65"/>
      <c r="N21" s="73" t="str">
        <f>IF(SUM(C21:H21,J21,L21:M21)=0,"",SUM(C21:H21,J21,L21:M21))</f>
        <v/>
      </c>
    </row>
    <row r="22" spans="1:14" ht="24" customHeight="1" x14ac:dyDescent="0.2">
      <c r="A22" s="288"/>
      <c r="B22" s="64"/>
      <c r="C22" s="65"/>
      <c r="D22" s="65"/>
      <c r="E22" s="65"/>
      <c r="F22" s="65"/>
      <c r="G22" s="65"/>
      <c r="H22" s="65"/>
      <c r="I22" s="65" t="s">
        <v>100</v>
      </c>
      <c r="J22" s="65"/>
      <c r="K22" s="316"/>
      <c r="L22" s="109" t="str">
        <f t="shared" si="0"/>
        <v/>
      </c>
      <c r="M22" s="65"/>
      <c r="N22" s="73" t="str">
        <f t="shared" ref="N22:N39" si="1">IF(SUM(C22:H22,J22,L22:M22)=0,"",SUM(C22:H22,J22,L22:M22))</f>
        <v/>
      </c>
    </row>
    <row r="23" spans="1:14" ht="24" customHeight="1" x14ac:dyDescent="0.2">
      <c r="A23" s="288"/>
      <c r="B23" s="64"/>
      <c r="C23" s="65"/>
      <c r="D23" s="65"/>
      <c r="E23" s="65"/>
      <c r="F23" s="65"/>
      <c r="G23" s="65"/>
      <c r="H23" s="65"/>
      <c r="I23" s="65" t="s">
        <v>100</v>
      </c>
      <c r="J23" s="65"/>
      <c r="K23" s="316"/>
      <c r="L23" s="109" t="str">
        <f t="shared" si="0"/>
        <v/>
      </c>
      <c r="M23" s="65"/>
      <c r="N23" s="73" t="str">
        <f t="shared" si="1"/>
        <v/>
      </c>
    </row>
    <row r="24" spans="1:14" ht="24" customHeight="1" x14ac:dyDescent="0.2">
      <c r="A24" s="288"/>
      <c r="B24" s="64"/>
      <c r="C24" s="65"/>
      <c r="D24" s="65"/>
      <c r="E24" s="65"/>
      <c r="F24" s="65"/>
      <c r="G24" s="65"/>
      <c r="H24" s="65"/>
      <c r="I24" s="65" t="s">
        <v>100</v>
      </c>
      <c r="J24" s="65"/>
      <c r="K24" s="316"/>
      <c r="L24" s="109" t="str">
        <f t="shared" si="0"/>
        <v/>
      </c>
      <c r="M24" s="65"/>
      <c r="N24" s="73" t="str">
        <f t="shared" si="1"/>
        <v/>
      </c>
    </row>
    <row r="25" spans="1:14" ht="24" customHeight="1" x14ac:dyDescent="0.2">
      <c r="A25" s="288"/>
      <c r="B25" s="64"/>
      <c r="C25" s="65"/>
      <c r="D25" s="65"/>
      <c r="E25" s="65"/>
      <c r="F25" s="65"/>
      <c r="G25" s="65"/>
      <c r="H25" s="65"/>
      <c r="I25" s="65" t="s">
        <v>100</v>
      </c>
      <c r="J25" s="65"/>
      <c r="K25" s="316"/>
      <c r="L25" s="109" t="str">
        <f t="shared" si="0"/>
        <v/>
      </c>
      <c r="M25" s="65"/>
      <c r="N25" s="73" t="str">
        <f t="shared" si="1"/>
        <v/>
      </c>
    </row>
    <row r="26" spans="1:14" ht="24" customHeight="1" x14ac:dyDescent="0.2">
      <c r="A26" s="288"/>
      <c r="B26" s="64"/>
      <c r="C26" s="65"/>
      <c r="D26" s="65"/>
      <c r="E26" s="65"/>
      <c r="F26" s="65"/>
      <c r="G26" s="65"/>
      <c r="H26" s="65"/>
      <c r="I26" s="65" t="s">
        <v>100</v>
      </c>
      <c r="J26" s="65"/>
      <c r="K26" s="316"/>
      <c r="L26" s="109" t="str">
        <f t="shared" si="0"/>
        <v/>
      </c>
      <c r="M26" s="65"/>
      <c r="N26" s="73" t="str">
        <f t="shared" si="1"/>
        <v/>
      </c>
    </row>
    <row r="27" spans="1:14" ht="24" customHeight="1" x14ac:dyDescent="0.2">
      <c r="A27" s="288"/>
      <c r="B27" s="64"/>
      <c r="C27" s="65"/>
      <c r="D27" s="65"/>
      <c r="E27" s="65"/>
      <c r="F27" s="65"/>
      <c r="G27" s="65"/>
      <c r="H27" s="65"/>
      <c r="I27" s="65" t="s">
        <v>100</v>
      </c>
      <c r="J27" s="65"/>
      <c r="K27" s="316"/>
      <c r="L27" s="109" t="str">
        <f t="shared" si="0"/>
        <v/>
      </c>
      <c r="M27" s="65"/>
      <c r="N27" s="73" t="str">
        <f t="shared" si="1"/>
        <v/>
      </c>
    </row>
    <row r="28" spans="1:14" ht="24" customHeight="1" x14ac:dyDescent="0.2">
      <c r="A28" s="288"/>
      <c r="B28" s="64"/>
      <c r="C28" s="65"/>
      <c r="D28" s="65"/>
      <c r="E28" s="65"/>
      <c r="F28" s="65"/>
      <c r="G28" s="65"/>
      <c r="H28" s="65"/>
      <c r="I28" s="65" t="s">
        <v>100</v>
      </c>
      <c r="J28" s="65"/>
      <c r="K28" s="316"/>
      <c r="L28" s="109" t="str">
        <f t="shared" si="0"/>
        <v/>
      </c>
      <c r="M28" s="65"/>
      <c r="N28" s="73" t="str">
        <f t="shared" si="1"/>
        <v/>
      </c>
    </row>
    <row r="29" spans="1:14" ht="24" customHeight="1" x14ac:dyDescent="0.2">
      <c r="A29" s="288"/>
      <c r="B29" s="64"/>
      <c r="C29" s="65"/>
      <c r="D29" s="65"/>
      <c r="E29" s="65"/>
      <c r="F29" s="65"/>
      <c r="G29" s="65"/>
      <c r="H29" s="65"/>
      <c r="I29" s="65" t="s">
        <v>100</v>
      </c>
      <c r="J29" s="65"/>
      <c r="K29" s="316"/>
      <c r="L29" s="109" t="str">
        <f t="shared" si="0"/>
        <v/>
      </c>
      <c r="M29" s="65"/>
      <c r="N29" s="73" t="str">
        <f t="shared" si="1"/>
        <v/>
      </c>
    </row>
    <row r="30" spans="1:14" ht="24" customHeight="1" x14ac:dyDescent="0.2">
      <c r="A30" s="288"/>
      <c r="B30" s="64"/>
      <c r="C30" s="65"/>
      <c r="D30" s="65"/>
      <c r="E30" s="65"/>
      <c r="F30" s="65"/>
      <c r="G30" s="65"/>
      <c r="H30" s="65"/>
      <c r="I30" s="65" t="s">
        <v>100</v>
      </c>
      <c r="J30" s="65"/>
      <c r="K30" s="316"/>
      <c r="L30" s="109" t="str">
        <f t="shared" si="0"/>
        <v/>
      </c>
      <c r="M30" s="65"/>
      <c r="N30" s="73" t="str">
        <f t="shared" si="1"/>
        <v/>
      </c>
    </row>
    <row r="31" spans="1:14" ht="24" customHeight="1" x14ac:dyDescent="0.2">
      <c r="A31" s="288"/>
      <c r="B31" s="64"/>
      <c r="C31" s="65"/>
      <c r="D31" s="65"/>
      <c r="E31" s="65"/>
      <c r="F31" s="65"/>
      <c r="G31" s="65"/>
      <c r="H31" s="65"/>
      <c r="I31" s="65" t="s">
        <v>100</v>
      </c>
      <c r="J31" s="65"/>
      <c r="K31" s="316"/>
      <c r="L31" s="109" t="str">
        <f t="shared" si="0"/>
        <v/>
      </c>
      <c r="M31" s="65"/>
      <c r="N31" s="73" t="str">
        <f t="shared" si="1"/>
        <v/>
      </c>
    </row>
    <row r="32" spans="1:14" ht="24" customHeight="1" x14ac:dyDescent="0.2">
      <c r="A32" s="288"/>
      <c r="B32" s="64"/>
      <c r="C32" s="65"/>
      <c r="D32" s="65"/>
      <c r="E32" s="65"/>
      <c r="F32" s="65"/>
      <c r="G32" s="65"/>
      <c r="H32" s="65"/>
      <c r="I32" s="65" t="s">
        <v>100</v>
      </c>
      <c r="J32" s="65"/>
      <c r="K32" s="316"/>
      <c r="L32" s="109" t="str">
        <f t="shared" si="0"/>
        <v/>
      </c>
      <c r="M32" s="65"/>
      <c r="N32" s="73" t="str">
        <f t="shared" si="1"/>
        <v/>
      </c>
    </row>
    <row r="33" spans="1:14" ht="24" customHeight="1" x14ac:dyDescent="0.2">
      <c r="A33" s="288"/>
      <c r="B33" s="64"/>
      <c r="C33" s="65"/>
      <c r="D33" s="65"/>
      <c r="E33" s="65"/>
      <c r="F33" s="65"/>
      <c r="G33" s="65"/>
      <c r="H33" s="65"/>
      <c r="I33" s="65" t="s">
        <v>100</v>
      </c>
      <c r="J33" s="65"/>
      <c r="K33" s="316"/>
      <c r="L33" s="109" t="str">
        <f t="shared" si="0"/>
        <v/>
      </c>
      <c r="M33" s="65"/>
      <c r="N33" s="73" t="str">
        <f t="shared" si="1"/>
        <v/>
      </c>
    </row>
    <row r="34" spans="1:14" ht="24" customHeight="1" x14ac:dyDescent="0.2">
      <c r="A34" s="288"/>
      <c r="B34" s="64"/>
      <c r="C34" s="65"/>
      <c r="D34" s="65"/>
      <c r="E34" s="65"/>
      <c r="F34" s="65"/>
      <c r="G34" s="65"/>
      <c r="H34" s="65"/>
      <c r="I34" s="65" t="s">
        <v>100</v>
      </c>
      <c r="J34" s="65"/>
      <c r="K34" s="316"/>
      <c r="L34" s="109" t="str">
        <f t="shared" si="0"/>
        <v/>
      </c>
      <c r="M34" s="65"/>
      <c r="N34" s="73" t="str">
        <f t="shared" si="1"/>
        <v/>
      </c>
    </row>
    <row r="35" spans="1:14" ht="24" customHeight="1" x14ac:dyDescent="0.2">
      <c r="A35" s="288"/>
      <c r="B35" s="64"/>
      <c r="C35" s="65"/>
      <c r="D35" s="65"/>
      <c r="E35" s="65"/>
      <c r="F35" s="65"/>
      <c r="G35" s="65"/>
      <c r="H35" s="65"/>
      <c r="I35" s="65" t="s">
        <v>100</v>
      </c>
      <c r="J35" s="65"/>
      <c r="K35" s="316"/>
      <c r="L35" s="109" t="str">
        <f t="shared" si="0"/>
        <v/>
      </c>
      <c r="M35" s="65"/>
      <c r="N35" s="73" t="str">
        <f t="shared" si="1"/>
        <v/>
      </c>
    </row>
    <row r="36" spans="1:14" ht="24" customHeight="1" x14ac:dyDescent="0.2">
      <c r="A36" s="288"/>
      <c r="B36" s="64"/>
      <c r="C36" s="65"/>
      <c r="D36" s="65"/>
      <c r="E36" s="65"/>
      <c r="F36" s="65"/>
      <c r="G36" s="65"/>
      <c r="H36" s="65"/>
      <c r="I36" s="65" t="s">
        <v>100</v>
      </c>
      <c r="J36" s="65"/>
      <c r="K36" s="316"/>
      <c r="L36" s="109" t="str">
        <f t="shared" si="0"/>
        <v/>
      </c>
      <c r="M36" s="65"/>
      <c r="N36" s="73" t="str">
        <f t="shared" si="1"/>
        <v/>
      </c>
    </row>
    <row r="37" spans="1:14" ht="24" customHeight="1" x14ac:dyDescent="0.2">
      <c r="A37" s="288"/>
      <c r="B37" s="64"/>
      <c r="C37" s="65"/>
      <c r="D37" s="65"/>
      <c r="E37" s="65"/>
      <c r="F37" s="65"/>
      <c r="G37" s="65"/>
      <c r="H37" s="65"/>
      <c r="I37" s="65" t="s">
        <v>100</v>
      </c>
      <c r="J37" s="65"/>
      <c r="K37" s="316"/>
      <c r="L37" s="109" t="str">
        <f t="shared" si="0"/>
        <v/>
      </c>
      <c r="M37" s="65"/>
      <c r="N37" s="73" t="str">
        <f t="shared" si="1"/>
        <v/>
      </c>
    </row>
    <row r="38" spans="1:14" ht="24" customHeight="1" x14ac:dyDescent="0.2">
      <c r="A38" s="288"/>
      <c r="B38" s="64"/>
      <c r="C38" s="65"/>
      <c r="D38" s="65"/>
      <c r="E38" s="65"/>
      <c r="F38" s="65"/>
      <c r="G38" s="65"/>
      <c r="H38" s="65"/>
      <c r="I38" s="65" t="s">
        <v>100</v>
      </c>
      <c r="J38" s="65"/>
      <c r="K38" s="316"/>
      <c r="L38" s="109" t="str">
        <f t="shared" si="0"/>
        <v/>
      </c>
      <c r="M38" s="65"/>
      <c r="N38" s="73" t="str">
        <f t="shared" si="1"/>
        <v/>
      </c>
    </row>
    <row r="39" spans="1:14" ht="24" customHeight="1" thickBot="1" x14ac:dyDescent="0.25">
      <c r="A39" s="288"/>
      <c r="B39" s="64"/>
      <c r="C39" s="65"/>
      <c r="D39" s="65"/>
      <c r="E39" s="65"/>
      <c r="F39" s="65"/>
      <c r="G39" s="65"/>
      <c r="H39" s="65"/>
      <c r="I39" s="65" t="s">
        <v>100</v>
      </c>
      <c r="J39" s="65"/>
      <c r="K39" s="316"/>
      <c r="L39" s="109" t="str">
        <f t="shared" si="0"/>
        <v/>
      </c>
      <c r="M39" s="65"/>
      <c r="N39" s="73" t="str">
        <f t="shared" si="1"/>
        <v/>
      </c>
    </row>
    <row r="40" spans="1:14" s="72" customFormat="1" ht="8.25" customHeight="1" x14ac:dyDescent="0.2">
      <c r="A40" s="263"/>
      <c r="B40" s="71"/>
      <c r="C40" s="62" t="s">
        <v>17</v>
      </c>
      <c r="D40" s="62" t="s">
        <v>17</v>
      </c>
      <c r="E40" s="62" t="s">
        <v>17</v>
      </c>
      <c r="F40" s="62" t="s">
        <v>17</v>
      </c>
      <c r="G40" s="62" t="s">
        <v>17</v>
      </c>
      <c r="H40" s="62" t="s">
        <v>17</v>
      </c>
      <c r="I40" s="62"/>
      <c r="J40" s="62" t="s">
        <v>17</v>
      </c>
      <c r="K40" s="317"/>
      <c r="L40" s="62" t="s">
        <v>17</v>
      </c>
      <c r="M40" s="62" t="s">
        <v>17</v>
      </c>
      <c r="N40" s="245" t="s">
        <v>17</v>
      </c>
    </row>
    <row r="41" spans="1:14" x14ac:dyDescent="0.2">
      <c r="A41" s="439" t="s">
        <v>159</v>
      </c>
      <c r="B41" s="440"/>
      <c r="C41" s="73" t="str">
        <f>IF(SUM(C20:C39)=0,"",SUM(C20:C39))</f>
        <v/>
      </c>
      <c r="D41" s="73" t="str">
        <f t="shared" ref="D41:N41" si="2">IF(SUM(D20:D39)=0,"",SUM(D20:D39))</f>
        <v/>
      </c>
      <c r="E41" s="73" t="str">
        <f t="shared" si="2"/>
        <v/>
      </c>
      <c r="F41" s="73" t="str">
        <f t="shared" si="2"/>
        <v/>
      </c>
      <c r="G41" s="73" t="str">
        <f t="shared" si="2"/>
        <v/>
      </c>
      <c r="H41" s="73" t="str">
        <f t="shared" si="2"/>
        <v/>
      </c>
      <c r="I41" s="73"/>
      <c r="J41" s="73" t="str">
        <f t="shared" si="2"/>
        <v/>
      </c>
      <c r="K41" s="318" t="str">
        <f t="shared" si="2"/>
        <v/>
      </c>
      <c r="L41" s="73" t="str">
        <f t="shared" si="2"/>
        <v/>
      </c>
      <c r="M41" s="73" t="str">
        <f t="shared" si="2"/>
        <v/>
      </c>
      <c r="N41" s="73" t="str">
        <f t="shared" si="2"/>
        <v/>
      </c>
    </row>
    <row r="42" spans="1:14" s="75" customFormat="1" x14ac:dyDescent="0.2">
      <c r="A42" s="275" t="s">
        <v>78</v>
      </c>
      <c r="B42" s="160"/>
      <c r="C42" s="160"/>
      <c r="D42" s="160"/>
      <c r="E42" s="160"/>
      <c r="F42" s="161"/>
      <c r="G42" s="160"/>
      <c r="H42" s="160"/>
      <c r="I42" s="160"/>
      <c r="J42" s="161"/>
      <c r="K42" s="319"/>
      <c r="L42" s="160"/>
      <c r="M42" s="160"/>
      <c r="N42" s="160"/>
    </row>
    <row r="43" spans="1:14" ht="12.75" customHeight="1" x14ac:dyDescent="0.2">
      <c r="A43" s="220" t="s">
        <v>160</v>
      </c>
      <c r="F43" s="34"/>
      <c r="G43" s="444"/>
      <c r="H43" s="444"/>
      <c r="K43" s="320"/>
      <c r="L43" s="330"/>
    </row>
    <row r="44" spans="1:14" ht="13.5" customHeight="1" x14ac:dyDescent="0.2">
      <c r="A44" s="37" t="s">
        <v>90</v>
      </c>
      <c r="B44" s="450" t="str">
        <f>IF(K3="","",K3)</f>
        <v/>
      </c>
      <c r="C44" s="451"/>
      <c r="D44" s="269" t="s">
        <v>91</v>
      </c>
      <c r="E44" s="302" t="str">
        <f>IF(N3="","",N3)</f>
        <v/>
      </c>
      <c r="F44" s="86"/>
      <c r="G44" s="270"/>
      <c r="H44" s="86"/>
      <c r="I44" s="86"/>
      <c r="J44" s="37"/>
      <c r="K44" s="321"/>
      <c r="L44" s="331"/>
      <c r="M44" s="432" t="s">
        <v>123</v>
      </c>
      <c r="N44" s="433"/>
    </row>
    <row r="45" spans="1:14" ht="17.25" customHeight="1" x14ac:dyDescent="0.2">
      <c r="A45" s="176" t="s">
        <v>45</v>
      </c>
      <c r="B45" s="167"/>
      <c r="C45" s="167"/>
      <c r="D45" s="167"/>
      <c r="E45" s="167"/>
      <c r="F45" s="241"/>
      <c r="G45" s="201" t="s">
        <v>207</v>
      </c>
      <c r="H45" s="242"/>
      <c r="I45" s="243"/>
      <c r="J45" s="157" t="s">
        <v>125</v>
      </c>
      <c r="K45" s="322"/>
      <c r="L45" s="332"/>
      <c r="M45" s="167"/>
      <c r="N45" s="241"/>
    </row>
    <row r="46" spans="1:14" ht="15" customHeight="1" thickBot="1" x14ac:dyDescent="0.25">
      <c r="A46" s="271" t="str">
        <f>IF(A8="","",A8)</f>
        <v/>
      </c>
      <c r="B46" s="88"/>
      <c r="C46" s="88"/>
      <c r="D46" s="88"/>
      <c r="E46" s="88"/>
      <c r="F46" s="92"/>
      <c r="G46" s="441" t="str">
        <f>IF(G8="","",G8)</f>
        <v/>
      </c>
      <c r="H46" s="442"/>
      <c r="I46" s="443"/>
      <c r="J46" s="88" t="str">
        <f>IF(J8="","",J8)</f>
        <v/>
      </c>
      <c r="K46" s="323"/>
      <c r="L46" s="333"/>
      <c r="M46" s="88"/>
      <c r="N46" s="92"/>
    </row>
    <row r="47" spans="1:14" s="51" customFormat="1" ht="12" customHeight="1" x14ac:dyDescent="0.2">
      <c r="A47" s="272"/>
      <c r="B47" s="196"/>
      <c r="C47" s="43"/>
      <c r="D47" s="44"/>
      <c r="E47" s="45" t="s">
        <v>52</v>
      </c>
      <c r="F47" s="46"/>
      <c r="G47" s="47"/>
      <c r="H47" s="44"/>
      <c r="I47" s="48" t="s">
        <v>53</v>
      </c>
      <c r="J47" s="49"/>
      <c r="K47" s="324"/>
      <c r="L47" s="334"/>
      <c r="M47" s="43"/>
      <c r="N47" s="43"/>
    </row>
    <row r="48" spans="1:14" x14ac:dyDescent="0.2">
      <c r="A48" s="273"/>
      <c r="B48" s="193" t="s">
        <v>54</v>
      </c>
      <c r="C48" s="53"/>
      <c r="D48" s="54"/>
      <c r="E48" s="54"/>
      <c r="F48" s="54"/>
      <c r="G48" s="40"/>
      <c r="H48" s="53"/>
      <c r="I48" s="53"/>
      <c r="J48" s="55" t="s">
        <v>136</v>
      </c>
      <c r="K48" s="325"/>
      <c r="L48" s="335"/>
      <c r="M48" s="53"/>
      <c r="N48" s="54"/>
    </row>
    <row r="49" spans="1:14" ht="9" customHeight="1" x14ac:dyDescent="0.2">
      <c r="A49" s="213" t="s">
        <v>133</v>
      </c>
      <c r="B49" s="194" t="s">
        <v>56</v>
      </c>
      <c r="C49" s="54" t="s">
        <v>57</v>
      </c>
      <c r="D49" s="54" t="s">
        <v>58</v>
      </c>
      <c r="E49" s="54"/>
      <c r="F49" s="54"/>
      <c r="G49" s="57" t="s">
        <v>59</v>
      </c>
      <c r="H49" s="54" t="s">
        <v>60</v>
      </c>
      <c r="I49" s="58" t="s">
        <v>61</v>
      </c>
      <c r="J49" s="54" t="s">
        <v>62</v>
      </c>
      <c r="K49" s="326" t="s">
        <v>63</v>
      </c>
      <c r="L49" s="336"/>
      <c r="M49" s="54" t="s">
        <v>64</v>
      </c>
      <c r="N49" s="54" t="s">
        <v>65</v>
      </c>
    </row>
    <row r="50" spans="1:14" ht="9" customHeight="1" thickBot="1" x14ac:dyDescent="0.25">
      <c r="A50" s="195" t="s">
        <v>3</v>
      </c>
      <c r="B50" s="195" t="s">
        <v>66</v>
      </c>
      <c r="C50" s="164"/>
      <c r="D50" s="163" t="s">
        <v>67</v>
      </c>
      <c r="E50" s="163" t="s">
        <v>68</v>
      </c>
      <c r="F50" s="163" t="s">
        <v>118</v>
      </c>
      <c r="G50" s="163" t="s">
        <v>69</v>
      </c>
      <c r="H50" s="163" t="s">
        <v>70</v>
      </c>
      <c r="I50" s="165" t="s">
        <v>71</v>
      </c>
      <c r="J50" s="163" t="s">
        <v>72</v>
      </c>
      <c r="K50" s="327" t="s">
        <v>73</v>
      </c>
      <c r="L50" s="337" t="s">
        <v>74</v>
      </c>
      <c r="M50" s="163" t="s">
        <v>75</v>
      </c>
      <c r="N50" s="163" t="s">
        <v>76</v>
      </c>
    </row>
    <row r="51" spans="1:14" s="75" customFormat="1" ht="16.5" customHeight="1" x14ac:dyDescent="0.2">
      <c r="A51" s="452" t="s">
        <v>138</v>
      </c>
      <c r="B51" s="453"/>
      <c r="C51" s="189" t="str">
        <f t="shared" ref="C51:H51" si="3">C41</f>
        <v/>
      </c>
      <c r="D51" s="189" t="str">
        <f t="shared" si="3"/>
        <v/>
      </c>
      <c r="E51" s="189" t="str">
        <f t="shared" si="3"/>
        <v/>
      </c>
      <c r="F51" s="189" t="str">
        <f t="shared" si="3"/>
        <v/>
      </c>
      <c r="G51" s="189" t="str">
        <f t="shared" si="3"/>
        <v/>
      </c>
      <c r="H51" s="189" t="str">
        <f t="shared" si="3"/>
        <v/>
      </c>
      <c r="I51" s="190"/>
      <c r="J51" s="189" t="str">
        <f>J41</f>
        <v/>
      </c>
      <c r="K51" s="328" t="str">
        <f>K41</f>
        <v/>
      </c>
      <c r="L51" s="190" t="str">
        <f>L41</f>
        <v/>
      </c>
      <c r="M51" s="189" t="str">
        <f>M41</f>
        <v/>
      </c>
      <c r="N51" s="274" t="str">
        <f>N41</f>
        <v/>
      </c>
    </row>
    <row r="52" spans="1:14" s="188" customFormat="1" ht="3" customHeight="1" x14ac:dyDescent="0.2">
      <c r="A52" s="275"/>
      <c r="B52" s="162"/>
      <c r="C52" s="162"/>
      <c r="D52" s="162"/>
      <c r="E52" s="162"/>
      <c r="F52" s="162"/>
      <c r="G52" s="162"/>
      <c r="H52" s="162"/>
      <c r="I52" s="162"/>
      <c r="J52" s="162"/>
      <c r="K52" s="329"/>
      <c r="L52" s="162"/>
      <c r="M52" s="162"/>
      <c r="N52" s="160"/>
    </row>
    <row r="53" spans="1:14" ht="21" customHeight="1" x14ac:dyDescent="0.2">
      <c r="A53" s="288"/>
      <c r="B53" s="64"/>
      <c r="C53" s="65"/>
      <c r="D53" s="65"/>
      <c r="E53" s="65"/>
      <c r="F53" s="65"/>
      <c r="G53" s="65"/>
      <c r="H53" s="65"/>
      <c r="I53" s="65" t="s">
        <v>100</v>
      </c>
      <c r="J53" s="65"/>
      <c r="K53" s="316"/>
      <c r="L53" s="109" t="str">
        <f t="shared" ref="L53:L64" si="4">IF((K53*1)=0,"",ROUND($M$14*K53,2))</f>
        <v/>
      </c>
      <c r="M53" s="65"/>
      <c r="N53" s="73" t="str">
        <f>IF(SUM(C53:H53,J53,L53:M53)=0,"",SUM(C53:H53,J53,L53:M53))</f>
        <v/>
      </c>
    </row>
    <row r="54" spans="1:14" ht="21" customHeight="1" x14ac:dyDescent="0.2">
      <c r="A54" s="288"/>
      <c r="B54" s="64"/>
      <c r="C54" s="65"/>
      <c r="D54" s="65"/>
      <c r="E54" s="65"/>
      <c r="F54" s="65"/>
      <c r="G54" s="65"/>
      <c r="H54" s="65"/>
      <c r="I54" s="65" t="s">
        <v>100</v>
      </c>
      <c r="J54" s="65"/>
      <c r="K54" s="316"/>
      <c r="L54" s="109" t="str">
        <f t="shared" si="4"/>
        <v/>
      </c>
      <c r="M54" s="65"/>
      <c r="N54" s="73" t="str">
        <f t="shared" ref="N54:N64" si="5">IF(SUM(C54:H54,J54,L54:M54)=0,"",SUM(C54:H54,J54,L54:M54))</f>
        <v/>
      </c>
    </row>
    <row r="55" spans="1:14" ht="24" customHeight="1" x14ac:dyDescent="0.2">
      <c r="A55" s="288"/>
      <c r="B55" s="64"/>
      <c r="C55" s="65"/>
      <c r="D55" s="65"/>
      <c r="E55" s="65"/>
      <c r="F55" s="65"/>
      <c r="G55" s="65"/>
      <c r="H55" s="65"/>
      <c r="I55" s="65" t="s">
        <v>100</v>
      </c>
      <c r="J55" s="65"/>
      <c r="K55" s="316"/>
      <c r="L55" s="109" t="str">
        <f t="shared" si="4"/>
        <v/>
      </c>
      <c r="M55" s="65"/>
      <c r="N55" s="73" t="str">
        <f t="shared" si="5"/>
        <v/>
      </c>
    </row>
    <row r="56" spans="1:14" ht="24" customHeight="1" x14ac:dyDescent="0.2">
      <c r="A56" s="288"/>
      <c r="B56" s="64"/>
      <c r="C56" s="65"/>
      <c r="D56" s="65"/>
      <c r="E56" s="65"/>
      <c r="F56" s="65"/>
      <c r="G56" s="65"/>
      <c r="H56" s="65"/>
      <c r="I56" s="65" t="s">
        <v>100</v>
      </c>
      <c r="J56" s="65"/>
      <c r="K56" s="316"/>
      <c r="L56" s="109" t="str">
        <f t="shared" si="4"/>
        <v/>
      </c>
      <c r="M56" s="65"/>
      <c r="N56" s="73" t="str">
        <f t="shared" si="5"/>
        <v/>
      </c>
    </row>
    <row r="57" spans="1:14" ht="24" customHeight="1" x14ac:dyDescent="0.2">
      <c r="A57" s="288"/>
      <c r="B57" s="64"/>
      <c r="C57" s="65"/>
      <c r="D57" s="65"/>
      <c r="E57" s="65"/>
      <c r="F57" s="65"/>
      <c r="G57" s="65"/>
      <c r="H57" s="65"/>
      <c r="I57" s="65" t="s">
        <v>100</v>
      </c>
      <c r="J57" s="65"/>
      <c r="K57" s="316"/>
      <c r="L57" s="109" t="str">
        <f t="shared" si="4"/>
        <v/>
      </c>
      <c r="M57" s="65"/>
      <c r="N57" s="73" t="str">
        <f t="shared" si="5"/>
        <v/>
      </c>
    </row>
    <row r="58" spans="1:14" ht="24" customHeight="1" x14ac:dyDescent="0.2">
      <c r="A58" s="288"/>
      <c r="B58" s="64"/>
      <c r="C58" s="65"/>
      <c r="D58" s="65"/>
      <c r="E58" s="65"/>
      <c r="F58" s="65"/>
      <c r="G58" s="65"/>
      <c r="H58" s="65"/>
      <c r="I58" s="65" t="s">
        <v>100</v>
      </c>
      <c r="J58" s="65"/>
      <c r="K58" s="316"/>
      <c r="L58" s="109" t="str">
        <f t="shared" si="4"/>
        <v/>
      </c>
      <c r="M58" s="65"/>
      <c r="N58" s="73" t="str">
        <f t="shared" si="5"/>
        <v/>
      </c>
    </row>
    <row r="59" spans="1:14" ht="24" customHeight="1" x14ac:dyDescent="0.2">
      <c r="A59" s="288"/>
      <c r="B59" s="64"/>
      <c r="C59" s="65"/>
      <c r="D59" s="65"/>
      <c r="E59" s="65"/>
      <c r="F59" s="65"/>
      <c r="G59" s="65"/>
      <c r="H59" s="65"/>
      <c r="I59" s="65" t="s">
        <v>100</v>
      </c>
      <c r="J59" s="65"/>
      <c r="K59" s="316"/>
      <c r="L59" s="109" t="str">
        <f t="shared" si="4"/>
        <v/>
      </c>
      <c r="M59" s="65"/>
      <c r="N59" s="73" t="str">
        <f t="shared" si="5"/>
        <v/>
      </c>
    </row>
    <row r="60" spans="1:14" ht="24" customHeight="1" x14ac:dyDescent="0.2">
      <c r="A60" s="288"/>
      <c r="B60" s="64"/>
      <c r="C60" s="65"/>
      <c r="D60" s="65"/>
      <c r="E60" s="65"/>
      <c r="F60" s="65"/>
      <c r="G60" s="65"/>
      <c r="H60" s="65"/>
      <c r="I60" s="65" t="s">
        <v>100</v>
      </c>
      <c r="J60" s="65"/>
      <c r="K60" s="316"/>
      <c r="L60" s="109" t="str">
        <f t="shared" si="4"/>
        <v/>
      </c>
      <c r="M60" s="65"/>
      <c r="N60" s="73" t="str">
        <f t="shared" si="5"/>
        <v/>
      </c>
    </row>
    <row r="61" spans="1:14" ht="24" customHeight="1" x14ac:dyDescent="0.2">
      <c r="A61" s="288"/>
      <c r="B61" s="64"/>
      <c r="C61" s="65"/>
      <c r="D61" s="65"/>
      <c r="E61" s="65"/>
      <c r="F61" s="65"/>
      <c r="G61" s="65"/>
      <c r="H61" s="65"/>
      <c r="I61" s="65" t="s">
        <v>100</v>
      </c>
      <c r="J61" s="65"/>
      <c r="K61" s="316"/>
      <c r="L61" s="109" t="str">
        <f t="shared" si="4"/>
        <v/>
      </c>
      <c r="M61" s="65"/>
      <c r="N61" s="73" t="str">
        <f t="shared" si="5"/>
        <v/>
      </c>
    </row>
    <row r="62" spans="1:14" ht="24" customHeight="1" x14ac:dyDescent="0.2">
      <c r="A62" s="288"/>
      <c r="B62" s="64"/>
      <c r="C62" s="65"/>
      <c r="D62" s="65"/>
      <c r="E62" s="65"/>
      <c r="F62" s="65"/>
      <c r="G62" s="65"/>
      <c r="H62" s="65"/>
      <c r="I62" s="65" t="s">
        <v>100</v>
      </c>
      <c r="J62" s="65"/>
      <c r="K62" s="316"/>
      <c r="L62" s="109" t="str">
        <f t="shared" si="4"/>
        <v/>
      </c>
      <c r="M62" s="65"/>
      <c r="N62" s="73" t="str">
        <f t="shared" si="5"/>
        <v/>
      </c>
    </row>
    <row r="63" spans="1:14" ht="24" customHeight="1" x14ac:dyDescent="0.2">
      <c r="A63" s="288"/>
      <c r="B63" s="64"/>
      <c r="C63" s="65"/>
      <c r="D63" s="65"/>
      <c r="E63" s="65"/>
      <c r="F63" s="65"/>
      <c r="G63" s="65"/>
      <c r="H63" s="65"/>
      <c r="I63" s="65" t="s">
        <v>100</v>
      </c>
      <c r="J63" s="65"/>
      <c r="K63" s="316"/>
      <c r="L63" s="109" t="str">
        <f t="shared" si="4"/>
        <v/>
      </c>
      <c r="M63" s="65"/>
      <c r="N63" s="73" t="str">
        <f t="shared" si="5"/>
        <v/>
      </c>
    </row>
    <row r="64" spans="1:14" ht="24" customHeight="1" thickBot="1" x14ac:dyDescent="0.25">
      <c r="A64" s="288"/>
      <c r="B64" s="64"/>
      <c r="C64" s="65"/>
      <c r="D64" s="65"/>
      <c r="E64" s="65"/>
      <c r="F64" s="65"/>
      <c r="G64" s="65"/>
      <c r="H64" s="65"/>
      <c r="I64" s="65" t="s">
        <v>100</v>
      </c>
      <c r="J64" s="65"/>
      <c r="K64" s="316"/>
      <c r="L64" s="109" t="str">
        <f t="shared" si="4"/>
        <v/>
      </c>
      <c r="M64" s="65"/>
      <c r="N64" s="73" t="str">
        <f t="shared" si="5"/>
        <v/>
      </c>
    </row>
    <row r="65" spans="1:14" s="72" customFormat="1" ht="8.25" customHeight="1" x14ac:dyDescent="0.2">
      <c r="A65" s="263"/>
      <c r="B65" s="71"/>
      <c r="C65" s="62" t="s">
        <v>17</v>
      </c>
      <c r="D65" s="62" t="s">
        <v>17</v>
      </c>
      <c r="E65" s="62" t="s">
        <v>17</v>
      </c>
      <c r="F65" s="62" t="s">
        <v>17</v>
      </c>
      <c r="G65" s="62" t="s">
        <v>17</v>
      </c>
      <c r="H65" s="62" t="s">
        <v>17</v>
      </c>
      <c r="I65" s="62"/>
      <c r="J65" s="62" t="s">
        <v>17</v>
      </c>
      <c r="K65" s="317"/>
      <c r="L65" s="62" t="s">
        <v>17</v>
      </c>
      <c r="M65" s="62" t="s">
        <v>17</v>
      </c>
      <c r="N65" s="245" t="s">
        <v>17</v>
      </c>
    </row>
    <row r="66" spans="1:14" x14ac:dyDescent="0.2">
      <c r="A66" s="439" t="s">
        <v>124</v>
      </c>
      <c r="B66" s="440"/>
      <c r="C66" s="166" t="str">
        <f t="shared" ref="C66:N66" si="6">IF(SUM(C51:C64)=0,"",C51+SUM(C53:C64))</f>
        <v/>
      </c>
      <c r="D66" s="166" t="str">
        <f t="shared" si="6"/>
        <v/>
      </c>
      <c r="E66" s="166" t="str">
        <f t="shared" si="6"/>
        <v/>
      </c>
      <c r="F66" s="166" t="str">
        <f t="shared" si="6"/>
        <v/>
      </c>
      <c r="G66" s="166" t="str">
        <f t="shared" si="6"/>
        <v/>
      </c>
      <c r="H66" s="166" t="str">
        <f t="shared" si="6"/>
        <v/>
      </c>
      <c r="I66" s="166" t="str">
        <f t="shared" si="6"/>
        <v/>
      </c>
      <c r="J66" s="166" t="str">
        <f t="shared" si="6"/>
        <v/>
      </c>
      <c r="K66" s="318" t="str">
        <f t="shared" si="6"/>
        <v/>
      </c>
      <c r="L66" s="73" t="str">
        <f t="shared" si="6"/>
        <v/>
      </c>
      <c r="M66" s="166" t="str">
        <f t="shared" si="6"/>
        <v/>
      </c>
      <c r="N66" s="276" t="str">
        <f t="shared" si="6"/>
        <v/>
      </c>
    </row>
    <row r="67" spans="1:14" s="75" customFormat="1" ht="13.5" thickBot="1" x14ac:dyDescent="0.25">
      <c r="A67" s="253" t="s">
        <v>78</v>
      </c>
      <c r="B67" s="74"/>
      <c r="C67" s="74"/>
      <c r="D67" s="74"/>
      <c r="E67" s="74"/>
      <c r="F67" s="95"/>
      <c r="G67" s="74"/>
      <c r="H67" s="74"/>
      <c r="I67" s="74"/>
      <c r="J67" s="95"/>
      <c r="K67" s="96"/>
      <c r="L67" s="74"/>
      <c r="M67" s="74"/>
      <c r="N67" s="74"/>
    </row>
    <row r="68" spans="1:14" ht="15" customHeight="1" x14ac:dyDescent="0.2">
      <c r="A68" s="262" t="s">
        <v>119</v>
      </c>
      <c r="B68" s="76"/>
      <c r="C68" s="77"/>
      <c r="D68" s="77"/>
      <c r="E68" s="94" t="s">
        <v>84</v>
      </c>
      <c r="F68" s="393"/>
      <c r="G68" s="394"/>
      <c r="H68" s="437" t="s">
        <v>85</v>
      </c>
      <c r="I68" s="427"/>
      <c r="J68" s="435"/>
      <c r="K68" s="436"/>
      <c r="L68" s="199" t="s">
        <v>143</v>
      </c>
      <c r="M68" s="438"/>
      <c r="N68" s="431"/>
    </row>
    <row r="69" spans="1:14" ht="15" customHeight="1" x14ac:dyDescent="0.2">
      <c r="A69" s="277" t="s">
        <v>120</v>
      </c>
      <c r="B69" s="78"/>
      <c r="C69" s="69"/>
      <c r="D69" s="69"/>
      <c r="E69" s="106" t="s">
        <v>99</v>
      </c>
      <c r="F69" s="391"/>
      <c r="G69" s="392"/>
      <c r="H69" s="69"/>
      <c r="I69" s="69"/>
      <c r="J69" s="435"/>
      <c r="K69" s="436"/>
      <c r="L69" s="80"/>
      <c r="M69" s="374"/>
      <c r="N69" s="375"/>
    </row>
    <row r="70" spans="1:14" ht="15" customHeight="1" x14ac:dyDescent="0.2">
      <c r="A70" s="277" t="s">
        <v>121</v>
      </c>
      <c r="B70" s="78"/>
      <c r="C70" s="69"/>
      <c r="D70" s="69"/>
      <c r="E70" s="79"/>
      <c r="F70" s="69"/>
      <c r="G70" s="69"/>
      <c r="H70" s="69"/>
      <c r="I70" s="69"/>
      <c r="J70" s="435"/>
      <c r="K70" s="436"/>
      <c r="L70" s="80"/>
      <c r="M70" s="374"/>
      <c r="N70" s="375"/>
    </row>
    <row r="71" spans="1:14" ht="15" customHeight="1" thickBot="1" x14ac:dyDescent="0.25">
      <c r="A71" s="255" t="s">
        <v>79</v>
      </c>
      <c r="B71" s="81"/>
      <c r="C71" s="81"/>
      <c r="D71" s="81"/>
      <c r="E71" s="81"/>
      <c r="F71" s="81"/>
      <c r="G71" s="81"/>
      <c r="H71" s="81"/>
      <c r="I71" s="81"/>
      <c r="J71" s="81"/>
      <c r="K71" s="82"/>
      <c r="L71" s="83"/>
      <c r="M71" s="376" t="str">
        <f>IF(SUM(N51:N64)=0,"",N51+SUM(N53:N64)+M68+M69+M70)</f>
        <v/>
      </c>
      <c r="N71" s="377"/>
    </row>
    <row r="72" spans="1:14" s="72" customFormat="1" ht="8.25" customHeight="1" thickTop="1" x14ac:dyDescent="0.2">
      <c r="A72" s="256" t="s">
        <v>137</v>
      </c>
      <c r="B72" s="84"/>
      <c r="C72" s="84"/>
      <c r="D72" s="84"/>
      <c r="E72" s="84"/>
      <c r="F72" s="84"/>
      <c r="G72" s="84"/>
      <c r="H72" s="84"/>
      <c r="I72" s="84"/>
      <c r="J72" s="84"/>
      <c r="K72" s="84"/>
      <c r="L72" s="178"/>
      <c r="M72" s="84"/>
      <c r="N72" s="85"/>
    </row>
    <row r="73" spans="1:14" ht="12" customHeight="1" x14ac:dyDescent="0.2">
      <c r="A73" s="381" t="s">
        <v>100</v>
      </c>
      <c r="B73" s="343"/>
      <c r="C73" s="343"/>
      <c r="D73" s="343"/>
      <c r="E73" s="343"/>
      <c r="F73" s="343"/>
      <c r="G73" s="343"/>
      <c r="H73" s="343"/>
      <c r="I73" s="343"/>
      <c r="J73" s="343"/>
      <c r="K73" s="343"/>
      <c r="L73" s="343"/>
      <c r="M73" s="343"/>
      <c r="N73" s="382"/>
    </row>
    <row r="74" spans="1:14" s="72" customFormat="1" ht="8.25" customHeight="1" x14ac:dyDescent="0.2">
      <c r="A74" s="257"/>
      <c r="B74" s="84"/>
      <c r="C74" s="84"/>
      <c r="D74" s="84"/>
      <c r="E74" s="84"/>
      <c r="F74" s="84"/>
      <c r="G74" s="84"/>
      <c r="H74" s="84"/>
      <c r="I74" s="84"/>
      <c r="J74" s="84"/>
      <c r="K74" s="84"/>
      <c r="L74" s="89"/>
      <c r="M74" s="84"/>
      <c r="N74" s="85"/>
    </row>
    <row r="75" spans="1:14" ht="12" customHeight="1" x14ac:dyDescent="0.2">
      <c r="A75" s="381"/>
      <c r="B75" s="343"/>
      <c r="C75" s="343"/>
      <c r="D75" s="343"/>
      <c r="E75" s="343"/>
      <c r="F75" s="343"/>
      <c r="G75" s="343"/>
      <c r="H75" s="343"/>
      <c r="I75" s="343"/>
      <c r="J75" s="343"/>
      <c r="K75" s="343"/>
      <c r="L75" s="343"/>
      <c r="M75" s="343"/>
      <c r="N75" s="382"/>
    </row>
    <row r="76" spans="1:14" s="72" customFormat="1" ht="8.25" customHeight="1" x14ac:dyDescent="0.2">
      <c r="A76" s="257"/>
      <c r="B76" s="84"/>
      <c r="C76" s="84"/>
      <c r="D76" s="84"/>
      <c r="E76" s="84"/>
      <c r="F76" s="84"/>
      <c r="G76" s="84"/>
      <c r="H76" s="84"/>
      <c r="I76" s="84"/>
      <c r="J76" s="84"/>
      <c r="K76" s="84"/>
      <c r="L76" s="89"/>
      <c r="M76" s="84"/>
      <c r="N76" s="85"/>
    </row>
    <row r="77" spans="1:14" ht="12" customHeight="1" x14ac:dyDescent="0.2">
      <c r="A77" s="381"/>
      <c r="B77" s="343"/>
      <c r="C77" s="343"/>
      <c r="D77" s="343"/>
      <c r="E77" s="343"/>
      <c r="F77" s="343"/>
      <c r="G77" s="343"/>
      <c r="H77" s="343"/>
      <c r="I77" s="343"/>
      <c r="J77" s="343"/>
      <c r="K77" s="343"/>
      <c r="L77" s="343"/>
      <c r="M77" s="343"/>
      <c r="N77" s="382"/>
    </row>
    <row r="78" spans="1:14" ht="7.5" customHeight="1" x14ac:dyDescent="0.2">
      <c r="A78" s="254"/>
      <c r="B78" s="37"/>
      <c r="C78" s="37"/>
      <c r="D78" s="37"/>
      <c r="E78" s="37"/>
      <c r="F78" s="37"/>
      <c r="G78" s="37"/>
      <c r="H78" s="37"/>
      <c r="I78" s="37"/>
      <c r="J78" s="37"/>
      <c r="K78" s="37"/>
      <c r="L78" s="186"/>
      <c r="M78" s="215"/>
      <c r="N78" s="278"/>
    </row>
    <row r="79" spans="1:14" ht="12" customHeight="1" x14ac:dyDescent="0.2">
      <c r="A79" s="381"/>
      <c r="B79" s="343"/>
      <c r="C79" s="343"/>
      <c r="D79" s="343"/>
      <c r="E79" s="343"/>
      <c r="F79" s="343"/>
      <c r="G79" s="343"/>
      <c r="H79" s="343"/>
      <c r="I79" s="343"/>
      <c r="J79" s="343"/>
      <c r="K79" s="343"/>
      <c r="L79" s="343"/>
      <c r="M79" s="343"/>
      <c r="N79" s="382"/>
    </row>
    <row r="80" spans="1:14" s="72" customFormat="1" ht="7.5" customHeight="1" x14ac:dyDescent="0.2">
      <c r="A80" s="257"/>
      <c r="B80" s="84"/>
      <c r="C80" s="84"/>
      <c r="D80" s="84"/>
      <c r="E80" s="84"/>
      <c r="F80" s="84"/>
      <c r="G80" s="84"/>
      <c r="H80" s="84"/>
      <c r="I80" s="84"/>
      <c r="J80" s="84"/>
      <c r="K80" s="84"/>
      <c r="L80" s="87"/>
      <c r="M80" s="87"/>
      <c r="N80" s="248"/>
    </row>
    <row r="81" spans="1:14" ht="12" customHeight="1" thickBot="1" x14ac:dyDescent="0.25">
      <c r="A81" s="398"/>
      <c r="B81" s="399"/>
      <c r="C81" s="399"/>
      <c r="D81" s="399"/>
      <c r="E81" s="399"/>
      <c r="F81" s="399"/>
      <c r="G81" s="399"/>
      <c r="H81" s="399"/>
      <c r="I81" s="399"/>
      <c r="J81" s="399"/>
      <c r="K81" s="399"/>
      <c r="L81" s="399"/>
      <c r="M81" s="399"/>
      <c r="N81" s="400"/>
    </row>
    <row r="82" spans="1:14" ht="10.5" customHeight="1" x14ac:dyDescent="0.2">
      <c r="A82" s="258" t="s">
        <v>170</v>
      </c>
      <c r="B82" s="37"/>
      <c r="C82" s="37"/>
      <c r="D82" s="37"/>
      <c r="E82" s="37"/>
      <c r="F82" s="37"/>
      <c r="G82" s="37"/>
      <c r="H82" s="37"/>
      <c r="I82" s="37"/>
      <c r="J82" s="37"/>
      <c r="K82" s="37"/>
      <c r="L82" s="184"/>
      <c r="M82" s="184"/>
      <c r="N82" s="279"/>
    </row>
    <row r="83" spans="1:14" ht="11.25" customHeight="1" x14ac:dyDescent="0.2">
      <c r="A83" s="258" t="s">
        <v>147</v>
      </c>
      <c r="B83" s="37"/>
      <c r="C83" s="37"/>
      <c r="D83" s="37"/>
      <c r="E83" s="37"/>
      <c r="F83" s="37"/>
      <c r="G83" s="37"/>
      <c r="H83" s="37"/>
      <c r="I83" s="37"/>
      <c r="J83" s="37"/>
      <c r="K83" s="37"/>
      <c r="L83" s="173"/>
      <c r="M83" s="37"/>
      <c r="N83" s="40"/>
    </row>
    <row r="84" spans="1:14" s="32" customFormat="1" ht="12" customHeight="1" x14ac:dyDescent="0.2">
      <c r="A84" s="258"/>
      <c r="B84" s="86"/>
      <c r="C84" s="86"/>
      <c r="D84" s="86"/>
      <c r="E84" s="86"/>
      <c r="F84" s="86"/>
      <c r="G84" s="86"/>
      <c r="H84" s="86"/>
      <c r="I84" s="86"/>
      <c r="J84" s="86"/>
      <c r="K84" s="86"/>
      <c r="L84" s="173"/>
      <c r="M84" s="86"/>
      <c r="N84" s="53"/>
    </row>
    <row r="85" spans="1:14" s="72" customFormat="1" ht="7.5" customHeight="1" x14ac:dyDescent="0.2">
      <c r="A85" s="405" t="s">
        <v>81</v>
      </c>
      <c r="B85" s="406"/>
      <c r="C85" s="406"/>
      <c r="D85" s="406"/>
      <c r="E85" s="406"/>
      <c r="F85" s="406"/>
      <c r="G85" s="406"/>
      <c r="H85" s="406"/>
      <c r="I85" s="406"/>
      <c r="J85" s="406"/>
      <c r="K85" s="406"/>
      <c r="L85" s="407"/>
      <c r="M85" s="314" t="s">
        <v>3</v>
      </c>
      <c r="N85" s="90"/>
    </row>
    <row r="86" spans="1:14" ht="19.5" customHeight="1" thickBot="1" x14ac:dyDescent="0.25">
      <c r="A86" s="455"/>
      <c r="B86" s="456"/>
      <c r="C86" s="456"/>
      <c r="D86" s="456"/>
      <c r="E86" s="456"/>
      <c r="F86" s="456"/>
      <c r="G86" s="456"/>
      <c r="H86" s="456"/>
      <c r="I86" s="456"/>
      <c r="J86" s="456"/>
      <c r="K86" s="456"/>
      <c r="L86" s="457"/>
      <c r="M86" s="401"/>
      <c r="N86" s="454"/>
    </row>
    <row r="87" spans="1:14" s="72" customFormat="1" ht="7.5" customHeight="1" x14ac:dyDescent="0.2">
      <c r="A87" s="91" t="s">
        <v>82</v>
      </c>
      <c r="B87" s="70"/>
      <c r="C87" s="70"/>
      <c r="D87" s="311"/>
      <c r="E87" s="70" t="s">
        <v>3</v>
      </c>
      <c r="F87" s="312"/>
      <c r="G87" s="313" t="s">
        <v>215</v>
      </c>
      <c r="H87" s="70"/>
      <c r="I87" s="70"/>
      <c r="J87" s="70"/>
      <c r="K87" s="70"/>
      <c r="L87" s="311"/>
      <c r="M87" s="70" t="s">
        <v>3</v>
      </c>
      <c r="N87" s="312"/>
    </row>
    <row r="88" spans="1:14" ht="19.5" customHeight="1" thickBot="1" x14ac:dyDescent="0.25">
      <c r="A88" s="378" t="s">
        <v>83</v>
      </c>
      <c r="B88" s="379"/>
      <c r="C88" s="379"/>
      <c r="D88" s="380"/>
      <c r="E88" s="401"/>
      <c r="F88" s="402"/>
      <c r="G88" s="378" t="s">
        <v>83</v>
      </c>
      <c r="H88" s="379"/>
      <c r="I88" s="379"/>
      <c r="J88" s="379"/>
      <c r="K88" s="379"/>
      <c r="L88" s="380"/>
      <c r="M88" s="401"/>
      <c r="N88" s="402"/>
    </row>
    <row r="89" spans="1:14" s="93" customFormat="1" ht="8.25" customHeight="1" x14ac:dyDescent="0.2">
      <c r="A89" s="411" t="s">
        <v>214</v>
      </c>
      <c r="B89" s="412"/>
      <c r="C89" s="412"/>
      <c r="D89" s="412"/>
      <c r="E89" s="412"/>
      <c r="F89" s="412"/>
      <c r="G89" s="414" t="s">
        <v>216</v>
      </c>
      <c r="H89" s="412"/>
      <c r="I89" s="412"/>
      <c r="J89" s="412"/>
      <c r="K89" s="412"/>
      <c r="L89" s="412"/>
      <c r="M89" s="412"/>
      <c r="N89" s="415"/>
    </row>
    <row r="90" spans="1:14" ht="18" customHeight="1" thickBot="1" x14ac:dyDescent="0.25">
      <c r="A90" s="383" t="s">
        <v>83</v>
      </c>
      <c r="B90" s="384"/>
      <c r="C90" s="384"/>
      <c r="D90" s="384"/>
      <c r="E90" s="413"/>
      <c r="F90" s="413"/>
      <c r="G90" s="416" t="s">
        <v>83</v>
      </c>
      <c r="H90" s="384"/>
      <c r="I90" s="384"/>
      <c r="J90" s="384"/>
      <c r="K90" s="384"/>
      <c r="L90" s="384"/>
      <c r="M90" s="413"/>
      <c r="N90" s="417"/>
    </row>
    <row r="91" spans="1:14" ht="15.75" thickTop="1" x14ac:dyDescent="0.25">
      <c r="A91" s="447" t="s">
        <v>212</v>
      </c>
      <c r="B91" s="448"/>
      <c r="C91" s="448"/>
      <c r="D91" s="448"/>
      <c r="E91" s="448"/>
      <c r="F91" s="448"/>
      <c r="G91" s="448"/>
      <c r="H91" s="448"/>
      <c r="I91" s="448"/>
      <c r="J91" s="448"/>
      <c r="K91" s="448"/>
      <c r="L91" s="448"/>
      <c r="M91" s="448"/>
      <c r="N91" s="449"/>
    </row>
    <row r="92" spans="1:14" ht="20.100000000000001" customHeight="1" x14ac:dyDescent="0.2">
      <c r="A92" s="260" t="s">
        <v>130</v>
      </c>
      <c r="B92" s="37"/>
      <c r="C92" s="37"/>
      <c r="D92" s="38"/>
      <c r="E92" s="38"/>
      <c r="F92" s="38"/>
      <c r="G92" s="38"/>
      <c r="H92" s="38"/>
      <c r="I92" s="37"/>
      <c r="J92" s="185" t="s">
        <v>131</v>
      </c>
      <c r="K92" s="38"/>
      <c r="L92" s="38"/>
      <c r="M92" s="38"/>
      <c r="N92" s="40"/>
    </row>
    <row r="93" spans="1:14" x14ac:dyDescent="0.2">
      <c r="A93" s="240"/>
      <c r="B93" s="38"/>
      <c r="C93" s="38"/>
      <c r="D93" s="434" t="s">
        <v>169</v>
      </c>
      <c r="E93" s="434"/>
      <c r="F93" s="434"/>
      <c r="G93" s="434"/>
      <c r="H93" s="434"/>
      <c r="I93" s="38"/>
      <c r="J93" s="38"/>
      <c r="K93" s="38"/>
      <c r="L93" s="38"/>
      <c r="M93" s="38"/>
      <c r="N93" s="41"/>
    </row>
  </sheetData>
  <sheetProtection algorithmName="SHA-512" hashValue="otRfxDZ0f8HK0b0GL3GDfCujJQobUgARLrD2A8yv8Lkg9L8kywS/livYs7P7iu8q2YJuOBD7oZU5bSONh6OxcA==" saltValue="8o/5NVQKyLnJvjmubqIIWQ==" spinCount="100000" sheet="1" selectLockedCells="1"/>
  <mergeCells count="50">
    <mergeCell ref="A91:N91"/>
    <mergeCell ref="B44:C44"/>
    <mergeCell ref="M44:N44"/>
    <mergeCell ref="A51:B51"/>
    <mergeCell ref="A66:B66"/>
    <mergeCell ref="A90:F90"/>
    <mergeCell ref="G90:N90"/>
    <mergeCell ref="M86:N86"/>
    <mergeCell ref="M88:N88"/>
    <mergeCell ref="A85:L86"/>
    <mergeCell ref="A88:D88"/>
    <mergeCell ref="E88:F88"/>
    <mergeCell ref="G88:L88"/>
    <mergeCell ref="A89:F89"/>
    <mergeCell ref="G89:N89"/>
    <mergeCell ref="A10:F10"/>
    <mergeCell ref="A41:B41"/>
    <mergeCell ref="G46:I46"/>
    <mergeCell ref="G43:H43"/>
    <mergeCell ref="K3:L3"/>
    <mergeCell ref="D14:F14"/>
    <mergeCell ref="A8:F8"/>
    <mergeCell ref="A12:F12"/>
    <mergeCell ref="G12:I12"/>
    <mergeCell ref="A14:B14"/>
    <mergeCell ref="D93:H93"/>
    <mergeCell ref="J68:K68"/>
    <mergeCell ref="J69:K69"/>
    <mergeCell ref="A73:N73"/>
    <mergeCell ref="A75:N75"/>
    <mergeCell ref="F68:G68"/>
    <mergeCell ref="H68:I68"/>
    <mergeCell ref="A77:N77"/>
    <mergeCell ref="A79:N79"/>
    <mergeCell ref="A81:N81"/>
    <mergeCell ref="F69:G69"/>
    <mergeCell ref="M69:N69"/>
    <mergeCell ref="J70:K70"/>
    <mergeCell ref="M70:N70"/>
    <mergeCell ref="M71:N71"/>
    <mergeCell ref="M68:N68"/>
    <mergeCell ref="M6:N6"/>
    <mergeCell ref="G8:I8"/>
    <mergeCell ref="M12:N12"/>
    <mergeCell ref="M14:N14"/>
    <mergeCell ref="G14:I14"/>
    <mergeCell ref="J14:L14"/>
    <mergeCell ref="J12:L12"/>
    <mergeCell ref="J8:N8"/>
    <mergeCell ref="M10:N10"/>
  </mergeCells>
  <phoneticPr fontId="27" type="noConversion"/>
  <dataValidations xWindow="297" yWindow="417" count="9">
    <dataValidation type="custom" errorStyle="warning" allowBlank="1" showErrorMessage="1" errorTitle="Breakfast" error="The amount exceeds the maximum allowed for breakfast._x000a__x000a_State funded projects: $7_x000a_Non-state funded projects: $55 for all meals." sqref="D20:D39 D53:D64">
      <formula1>IF(state_funds="Y",$D20&lt;=s_2007_breakfast,SUM($D20:$F20)&lt;=ns_meals)</formula1>
    </dataValidation>
    <dataValidation type="custom" errorStyle="warning" allowBlank="1" showErrorMessage="1" errorTitle="Lunch" error="The amount exceeds the maxiumum allowed for lunch._x000a__x000a_State funded projects: $11_x000a_Non-state funded projects: $55 for all meals." sqref="E20:E39 E53:E64">
      <formula1>IF(state_funds="Y",E20&lt;=s_2007_lunch,SUM($D20:$F20)&lt;=ns_meals)</formula1>
    </dataValidation>
    <dataValidation type="custom" errorStyle="warning" allowBlank="1" showErrorMessage="1" errorTitle="Dinner" error="The amount exceeds the maximum allowed for dinner._x000a__x000a_State funded projects: $23_x000a_Non-state funded projects: $55 for all meals." sqref="F20:F39 F53:F64">
      <formula1>IF(state_funds="Y",F20&lt;=s_2007_dinner,SUM($D20:$F20)&lt;=ns_meals)</formula1>
    </dataValidation>
    <dataValidation type="list" allowBlank="1" showInputMessage="1" showErrorMessage="1" sqref="G6">
      <formula1>" ,Y,N"</formula1>
    </dataValidation>
    <dataValidation type="custom" errorStyle="warning" allowBlank="1" showErrorMessage="1" errorTitle="Incidentals" error="The amount exceeds the maximum allowed for incidentals._x000a__x000a_State funded projects: $5_x000a_Non-state funded projects: $7" promptTitle="Incidentals" prompt="Incidentals may only be charged after 24 complete hours in travel status." sqref="G21:G39 G53:G64">
      <formula1>IF(state_funds="Y",G21&lt;=s_2007_incid,G21&lt;=ns_2007_incid)</formula1>
    </dataValidation>
    <dataValidation type="custom" errorStyle="warning" allowBlank="1" showErrorMessage="1" errorTitle="Lodging" error="The amount exceeds the maximum allowed for lodging._x000a__x000a_State funded projects: $90_x000a_Non-state funded projects: $200" promptTitle="Lodging" prompt="Lodging Rates:_x000a__x000a_State Funds: $84_x000a_Non-State Funds: $200" sqref="C20:C39 C53:C64">
      <formula1>IF(state_funds="Y",C20&lt;=s_2007_lodging,C20&lt;=ns_2007_lodging)</formula1>
    </dataValidation>
    <dataValidation type="date" errorStyle="warning" allowBlank="1" showInputMessage="1" showErrorMessage="1" errorTitle="Date" error="The travel date should be between the depart date and return date above." sqref="A21:A39 A53:A64">
      <formula1>$G$14-0.99</formula1>
      <formula2>$J$14</formula2>
    </dataValidation>
    <dataValidation type="date" errorStyle="warning" allowBlank="1" showErrorMessage="1" errorTitle="Date" error="The date of travel should be between the depart date and return date above. See the Travel Request tab to update the depart and return dates" sqref="A20">
      <formula1>($G$14-0.99)</formula1>
      <formula2>$J$14</formula2>
    </dataValidation>
    <dataValidation type="whole" errorStyle="warning" operator="lessThan" allowBlank="1" showInputMessage="1" showErrorMessage="1" errorTitle="Incidentals" error="Incidentals may only be charged after 24 complete hours in travel status._x000a__x000a_State funded projects: $5 maximum_x000a_Non-state funded projects: $7 maximum" promptTitle="Incidentals" prompt="Incidentals may only be charged after 24 complete hours in travel status." sqref="G20">
      <formula1>0</formula1>
    </dataValidation>
  </dataValidations>
  <pageMargins left="0.52" right="0.52" top="1" bottom="1" header="0.5" footer="0.5"/>
  <pageSetup scale="88" fitToHeight="2" orientation="portrait" r:id="rId1"/>
  <headerFooter alignWithMargins="0">
    <oddFooter>&amp;R&amp;8Revised 12/18/2017</oddFooter>
  </headerFooter>
  <rowBreaks count="1" manualBreakCount="1">
    <brk id="42" max="16383"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E27"/>
  <sheetViews>
    <sheetView showGridLines="0" zoomScaleNormal="100" workbookViewId="0">
      <selection activeCell="C6" sqref="C6"/>
    </sheetView>
  </sheetViews>
  <sheetFormatPr defaultRowHeight="12.75" x14ac:dyDescent="0.2"/>
  <cols>
    <col min="1" max="1" width="16" customWidth="1"/>
    <col min="2" max="3" width="16.85546875" bestFit="1" customWidth="1"/>
    <col min="4" max="5" width="9.140625" style="9"/>
  </cols>
  <sheetData>
    <row r="1" spans="1:5" ht="15" x14ac:dyDescent="0.25">
      <c r="A1" s="21" t="s">
        <v>201</v>
      </c>
    </row>
    <row r="4" spans="1:5" x14ac:dyDescent="0.2">
      <c r="A4" t="s">
        <v>115</v>
      </c>
      <c r="B4" s="13" t="s">
        <v>193</v>
      </c>
      <c r="C4" s="13" t="s">
        <v>114</v>
      </c>
    </row>
    <row r="5" spans="1:5" s="99" customFormat="1" ht="12" x14ac:dyDescent="0.2">
      <c r="B5" s="104" t="s">
        <v>222</v>
      </c>
      <c r="C5" s="104" t="s">
        <v>222</v>
      </c>
      <c r="D5" s="104"/>
      <c r="E5" s="104"/>
    </row>
    <row r="6" spans="1:5" s="99" customFormat="1" ht="26.25" customHeight="1" x14ac:dyDescent="0.2">
      <c r="A6" t="s">
        <v>101</v>
      </c>
      <c r="B6" s="107">
        <v>0.57999999999999996</v>
      </c>
      <c r="C6" s="107">
        <v>0.57999999999999996</v>
      </c>
      <c r="D6" s="104"/>
      <c r="E6" s="104"/>
    </row>
    <row r="7" spans="1:5" ht="24.75" customHeight="1" x14ac:dyDescent="0.2">
      <c r="A7" t="s">
        <v>93</v>
      </c>
      <c r="B7" s="105">
        <v>200</v>
      </c>
      <c r="C7" s="105">
        <v>90</v>
      </c>
      <c r="D7" s="233"/>
      <c r="E7" s="233"/>
    </row>
    <row r="8" spans="1:5" ht="24.75" customHeight="1" x14ac:dyDescent="0.2">
      <c r="A8" t="s">
        <v>92</v>
      </c>
      <c r="B8" s="105"/>
      <c r="C8" s="105">
        <v>7</v>
      </c>
    </row>
    <row r="9" spans="1:5" x14ac:dyDescent="0.2">
      <c r="A9" t="s">
        <v>94</v>
      </c>
      <c r="B9" s="105"/>
      <c r="C9" s="105">
        <v>11</v>
      </c>
    </row>
    <row r="10" spans="1:5" x14ac:dyDescent="0.2">
      <c r="A10" t="s">
        <v>95</v>
      </c>
      <c r="B10" s="105"/>
      <c r="C10" s="105">
        <v>23</v>
      </c>
    </row>
    <row r="11" spans="1:5" ht="18" x14ac:dyDescent="0.25">
      <c r="A11" s="315" t="s">
        <v>218</v>
      </c>
      <c r="B11" s="105">
        <v>55</v>
      </c>
      <c r="C11" s="105"/>
    </row>
    <row r="12" spans="1:5" x14ac:dyDescent="0.2">
      <c r="A12" t="s">
        <v>96</v>
      </c>
      <c r="B12" s="105">
        <v>7</v>
      </c>
      <c r="C12" s="105">
        <v>5</v>
      </c>
    </row>
    <row r="13" spans="1:5" s="13" customFormat="1" ht="16.5" customHeight="1" thickBot="1" x14ac:dyDescent="0.25">
      <c r="A13" s="102" t="s">
        <v>97</v>
      </c>
      <c r="B13" s="103">
        <f>SUM(B8:B12)</f>
        <v>62</v>
      </c>
      <c r="C13" s="103">
        <f>SUM(C8:C12)</f>
        <v>46</v>
      </c>
      <c r="D13" s="112"/>
      <c r="E13" s="112"/>
    </row>
    <row r="14" spans="1:5" ht="44.25" customHeight="1" thickBot="1" x14ac:dyDescent="0.25">
      <c r="A14" s="100" t="s">
        <v>98</v>
      </c>
      <c r="B14" s="101">
        <f>SUM(B13,B7)</f>
        <v>262</v>
      </c>
      <c r="C14" s="101">
        <f>SUM(C13,C7)</f>
        <v>136</v>
      </c>
    </row>
    <row r="15" spans="1:5" ht="13.5" thickTop="1" x14ac:dyDescent="0.2"/>
    <row r="17" spans="1:4" ht="66.75" customHeight="1" x14ac:dyDescent="0.2">
      <c r="A17" s="458" t="s">
        <v>219</v>
      </c>
      <c r="B17" s="459"/>
      <c r="C17" s="459"/>
      <c r="D17" s="459"/>
    </row>
    <row r="18" spans="1:4" ht="18.75" customHeight="1" x14ac:dyDescent="0.2">
      <c r="A18" t="s">
        <v>203</v>
      </c>
    </row>
    <row r="20" spans="1:4" x14ac:dyDescent="0.2">
      <c r="A20" s="210" t="s">
        <v>179</v>
      </c>
    </row>
    <row r="21" spans="1:4" x14ac:dyDescent="0.2">
      <c r="A21" s="218" t="s">
        <v>150</v>
      </c>
    </row>
    <row r="22" spans="1:4" x14ac:dyDescent="0.2">
      <c r="A22" s="218"/>
    </row>
    <row r="23" spans="1:4" x14ac:dyDescent="0.2">
      <c r="A23" s="210" t="s">
        <v>180</v>
      </c>
    </row>
    <row r="24" spans="1:4" x14ac:dyDescent="0.2">
      <c r="A24" s="218" t="s">
        <v>149</v>
      </c>
    </row>
    <row r="25" spans="1:4" x14ac:dyDescent="0.2">
      <c r="A25" s="218"/>
    </row>
    <row r="26" spans="1:4" x14ac:dyDescent="0.2">
      <c r="A26" s="315" t="s">
        <v>221</v>
      </c>
    </row>
    <row r="27" spans="1:4" x14ac:dyDescent="0.2">
      <c r="A27" s="218" t="s">
        <v>220</v>
      </c>
    </row>
  </sheetData>
  <sheetProtection algorithmName="SHA-512" hashValue="DGeEZLG+Xz2+9FVn32QFPfPLts0T1tE2TV5m2Wy9Cntf5guuImjEukh92gt+ifKB+/wfDJSn21LlDV1P1oeXGQ==" saltValue="zS6kcKUKh4IS8EkxvvfhcQ==" spinCount="100000" sheet="1" objects="1" scenarios="1" selectLockedCells="1" selectUnlockedCells="1"/>
  <mergeCells count="1">
    <mergeCell ref="A17:D17"/>
  </mergeCells>
  <phoneticPr fontId="27" type="noConversion"/>
  <hyperlinks>
    <hyperlink ref="A24" r:id="rId1"/>
    <hyperlink ref="A21" r:id="rId2"/>
    <hyperlink ref="A27" r:id="rId3"/>
  </hyperlinks>
  <pageMargins left="0.52" right="0.52" top="1" bottom="1" header="0.5" footer="0.5"/>
  <pageSetup orientation="portrait" r:id="rId4"/>
  <headerFooter alignWithMargins="0">
    <oddFooter>&amp;R&amp;8Revised 12/18//2017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32</vt:i4>
      </vt:variant>
    </vt:vector>
  </HeadingPairs>
  <TitlesOfParts>
    <vt:vector size="38" baseType="lpstr">
      <vt:lpstr>Instructions</vt:lpstr>
      <vt:lpstr>Estimated Cost Worksheet</vt:lpstr>
      <vt:lpstr>Travel Req</vt:lpstr>
      <vt:lpstr>Travel Claim (single page)</vt:lpstr>
      <vt:lpstr>Travel Claim (2 page)</vt:lpstr>
      <vt:lpstr>Reimbursement Rates</vt:lpstr>
      <vt:lpstr>Account_No</vt:lpstr>
      <vt:lpstr>Depart_date</vt:lpstr>
      <vt:lpstr>Depart_time</vt:lpstr>
      <vt:lpstr>Destination</vt:lpstr>
      <vt:lpstr>EID</vt:lpstr>
      <vt:lpstr>ns_2007_breakfast</vt:lpstr>
      <vt:lpstr>ns_2007_dinner</vt:lpstr>
      <vt:lpstr>ns_2007_incid</vt:lpstr>
      <vt:lpstr>ns_2007_lodging</vt:lpstr>
      <vt:lpstr>ns_2007_lunch</vt:lpstr>
      <vt:lpstr>ns_2007_mileage</vt:lpstr>
      <vt:lpstr>ns_meals</vt:lpstr>
      <vt:lpstr>'Estimated Cost Worksheet'!Print_Area</vt:lpstr>
      <vt:lpstr>Instructions!Print_Area</vt:lpstr>
      <vt:lpstr>'Travel Claim (single page)'!Print_Area</vt:lpstr>
      <vt:lpstr>'Travel Req'!Print_Area</vt:lpstr>
      <vt:lpstr>Return_date</vt:lpstr>
      <vt:lpstr>Return_time</vt:lpstr>
      <vt:lpstr>s_2007_breakfast</vt:lpstr>
      <vt:lpstr>s_2007_dinner</vt:lpstr>
      <vt:lpstr>s_2007_incid</vt:lpstr>
      <vt:lpstr>s_2007_lodging</vt:lpstr>
      <vt:lpstr>s_2007_lunch</vt:lpstr>
      <vt:lpstr>s_2007_mileage</vt:lpstr>
      <vt:lpstr>s_2007_milege</vt:lpstr>
      <vt:lpstr>s_breakfast</vt:lpstr>
      <vt:lpstr>SSN</vt:lpstr>
      <vt:lpstr>state_funds</vt:lpstr>
      <vt:lpstr>state_funds2</vt:lpstr>
      <vt:lpstr>state_funds3</vt:lpstr>
      <vt:lpstr>'Travel Req'!TABLE</vt:lpstr>
      <vt:lpstr>Travelers_Name</vt:lpstr>
    </vt:vector>
  </TitlesOfParts>
  <Company>CSUS Foundation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 6 NCURA</dc:title>
  <dc:creator>Sue DeRosa</dc:creator>
  <cp:lastModifiedBy>Brian Peterson</cp:lastModifiedBy>
  <cp:lastPrinted>2017-12-18T16:30:17Z</cp:lastPrinted>
  <dcterms:created xsi:type="dcterms:W3CDTF">2000-08-26T12:14:35Z</dcterms:created>
  <dcterms:modified xsi:type="dcterms:W3CDTF">2019-01-28T19:38:20Z</dcterms:modified>
</cp:coreProperties>
</file>