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W:\_Websites\SPA\Forms\"/>
    </mc:Choice>
  </mc:AlternateContent>
  <workbookProtection workbookPassword="CB79" lockStructure="1"/>
  <bookViews>
    <workbookView xWindow="0" yWindow="0" windowWidth="28800" windowHeight="11700" tabRatio="669"/>
  </bookViews>
  <sheets>
    <sheet name="Instructions" sheetId="6" r:id="rId1"/>
    <sheet name="Estimated Cost Worksheet" sheetId="4" r:id="rId2"/>
    <sheet name="Travel Req" sheetId="1" r:id="rId3"/>
    <sheet name="Travel Claim (single page)" sheetId="7" r:id="rId4"/>
    <sheet name="Travel Claim (2 page)" sheetId="8" r:id="rId5"/>
    <sheet name="Reimbursement Rates" sheetId="5" r:id="rId6"/>
  </sheets>
  <definedNames>
    <definedName name="Account_No">'Estimated Cost Worksheet'!$F$6</definedName>
    <definedName name="Depart_date">'Estimated Cost Worksheet'!$C$9</definedName>
    <definedName name="Depart_time">'Estimated Cost Worksheet'!$D$9</definedName>
    <definedName name="Destination">'Estimated Cost Worksheet'!$F$10</definedName>
    <definedName name="EID">'Estimated Cost Worksheet'!$B$7</definedName>
    <definedName name="ns_2007_breakfast">'Reimbursement Rates'!$B$8</definedName>
    <definedName name="ns_2007_dinner">'Reimbursement Rates'!$B$10</definedName>
    <definedName name="ns_2007_incid">'Reimbursement Rates'!$B$12</definedName>
    <definedName name="ns_2007_lodging">'Reimbursement Rates'!$B$7</definedName>
    <definedName name="ns_2007_lunch">'Reimbursement Rates'!$B$9</definedName>
    <definedName name="ns_2007_mileage">'Reimbursement Rates'!$B$6</definedName>
    <definedName name="ns_breakfast">'Reimbursement Rates'!#REF!</definedName>
    <definedName name="ns_dinner">'Reimbursement Rates'!#REF!</definedName>
    <definedName name="ns_incid">'Reimbursement Rates'!#REF!</definedName>
    <definedName name="ns_lodging">'Reimbursement Rates'!#REF!</definedName>
    <definedName name="ns_lunch">'Reimbursement Rates'!#REF!</definedName>
    <definedName name="ns_meals">'Reimbursement Rates'!$B$11</definedName>
    <definedName name="ns_mileage">'Reimbursement Rates'!#REF!</definedName>
    <definedName name="_xlnm.Print_Area" localSheetId="1">'Estimated Cost Worksheet'!$A$1:$H$39</definedName>
    <definedName name="_xlnm.Print_Area" localSheetId="0">Instructions!$A$1:$A$54</definedName>
    <definedName name="_xlnm.Print_Area" localSheetId="3">'Travel Claim (single page)'!$A$1:$N$56</definedName>
    <definedName name="_xlnm.Print_Area" localSheetId="2">'Travel Req'!$A$1:$K$45</definedName>
    <definedName name="rate_nonstate">'Travel Claim (single page)'!#REF!</definedName>
    <definedName name="rate_state">'Travel Claim (single page)'!#REF!</definedName>
    <definedName name="Return_date">'Estimated Cost Worksheet'!$C$10</definedName>
    <definedName name="Return_time">'Estimated Cost Worksheet'!$D$10</definedName>
    <definedName name="s_2007_breakfast">'Reimbursement Rates'!$C$8</definedName>
    <definedName name="s_2007_dinner">'Reimbursement Rates'!$C$10</definedName>
    <definedName name="s_2007_incid">'Reimbursement Rates'!$C$12</definedName>
    <definedName name="s_2007_lodging">'Reimbursement Rates'!$C$7</definedName>
    <definedName name="s_2007_lunch">'Reimbursement Rates'!$C$9</definedName>
    <definedName name="s_2007_mileage">'Reimbursement Rates'!$C$6</definedName>
    <definedName name="s_2007_milege">'Reimbursement Rates'!$C$6</definedName>
    <definedName name="s_breakfast">'Reimbursement Rates'!$C$8</definedName>
    <definedName name="s_dinner">'Reimbursement Rates'!#REF!</definedName>
    <definedName name="s_incid">'Reimbursement Rates'!#REF!</definedName>
    <definedName name="s_lodging">'Reimbursement Rates'!#REF!</definedName>
    <definedName name="s_lunch">'Reimbursement Rates'!#REF!</definedName>
    <definedName name="s_mileage">'Reimbursement Rates'!#REF!</definedName>
    <definedName name="SSN">'Estimated Cost Worksheet'!$B$7</definedName>
    <definedName name="state_funds">'Estimated Cost Worksheet'!$H$3</definedName>
    <definedName name="state_funds2">'Travel Claim (single page)'!$G$6</definedName>
    <definedName name="state_funds3">'Travel Claim (2 page)'!$G$6</definedName>
    <definedName name="TABLE" localSheetId="2">'Travel Req'!$D$15:$D$15</definedName>
    <definedName name="Travelers_Name">'Estimated Cost Worksheet'!$B$6</definedName>
  </definedNames>
  <calcPr calcId="162913"/>
</workbook>
</file>

<file path=xl/calcChain.xml><?xml version="1.0" encoding="utf-8"?>
<calcChain xmlns="http://schemas.openxmlformats.org/spreadsheetml/2006/main">
  <c r="L64" i="8" l="1"/>
  <c r="L63" i="8"/>
  <c r="L62" i="8"/>
  <c r="L61" i="8"/>
  <c r="L60" i="8"/>
  <c r="L59" i="8"/>
  <c r="L58" i="8"/>
  <c r="L57" i="8"/>
  <c r="L56" i="8"/>
  <c r="L55" i="8"/>
  <c r="L54" i="8"/>
  <c r="L53" i="8"/>
  <c r="L39" i="8"/>
  <c r="L38" i="8"/>
  <c r="L37" i="8"/>
  <c r="L36" i="8"/>
  <c r="L35" i="8"/>
  <c r="L34" i="8"/>
  <c r="L33" i="8"/>
  <c r="L32" i="8"/>
  <c r="L31" i="8"/>
  <c r="L30" i="8"/>
  <c r="L29" i="8"/>
  <c r="L28" i="8"/>
  <c r="L27" i="8"/>
  <c r="L26" i="8"/>
  <c r="L25" i="8"/>
  <c r="L24" i="8"/>
  <c r="L23" i="8"/>
  <c r="L22" i="8"/>
  <c r="L21" i="8"/>
  <c r="L20" i="8"/>
  <c r="L28" i="7"/>
  <c r="L27" i="7"/>
  <c r="L26" i="7"/>
  <c r="L25" i="7"/>
  <c r="L24" i="7"/>
  <c r="L23" i="7"/>
  <c r="L22" i="7"/>
  <c r="L21" i="7"/>
  <c r="L20" i="7"/>
  <c r="N26" i="7" l="1"/>
  <c r="N27" i="7"/>
  <c r="G8" i="8"/>
  <c r="G46" i="8" s="1"/>
  <c r="G8" i="7"/>
  <c r="H11" i="1"/>
  <c r="C27" i="4"/>
  <c r="E27" i="4" s="1"/>
  <c r="C13" i="5"/>
  <c r="C14" i="5" s="1"/>
  <c r="B13" i="5"/>
  <c r="B14" i="5" s="1"/>
  <c r="G6" i="7"/>
  <c r="N14" i="7" s="1"/>
  <c r="C24" i="4"/>
  <c r="E24" i="4" s="1"/>
  <c r="E22" i="4"/>
  <c r="E20" i="4"/>
  <c r="C25" i="4"/>
  <c r="E25" i="4" s="1"/>
  <c r="C26" i="4"/>
  <c r="E26" i="4" s="1"/>
  <c r="C28" i="4"/>
  <c r="E28" i="4" s="1"/>
  <c r="C18" i="4"/>
  <c r="E18" i="4" s="1"/>
  <c r="N54" i="8"/>
  <c r="N55" i="8"/>
  <c r="N56" i="8"/>
  <c r="N57" i="8"/>
  <c r="N58" i="8"/>
  <c r="N59" i="8"/>
  <c r="N60" i="8"/>
  <c r="N61" i="8"/>
  <c r="N62" i="8"/>
  <c r="N63" i="8"/>
  <c r="N64" i="8"/>
  <c r="N53" i="8"/>
  <c r="N22" i="8"/>
  <c r="N23" i="8"/>
  <c r="N24" i="8"/>
  <c r="N25" i="8"/>
  <c r="N26" i="8"/>
  <c r="N27" i="8"/>
  <c r="N28" i="8"/>
  <c r="N29" i="8"/>
  <c r="N30" i="8"/>
  <c r="N31" i="8"/>
  <c r="N32" i="8"/>
  <c r="N33" i="8"/>
  <c r="N34" i="8"/>
  <c r="N35" i="8"/>
  <c r="N36" i="8"/>
  <c r="N37" i="8"/>
  <c r="N38" i="8"/>
  <c r="N39" i="8"/>
  <c r="N21" i="8"/>
  <c r="N20" i="8"/>
  <c r="N21" i="7"/>
  <c r="N22" i="7"/>
  <c r="N23" i="7"/>
  <c r="N24" i="7"/>
  <c r="N25" i="7"/>
  <c r="N28" i="7"/>
  <c r="N20" i="7"/>
  <c r="M14" i="7"/>
  <c r="G6" i="8"/>
  <c r="G14" i="8"/>
  <c r="G14" i="7"/>
  <c r="M41" i="8"/>
  <c r="M51" i="8" s="1"/>
  <c r="M66" i="8" s="1"/>
  <c r="K41" i="8"/>
  <c r="K51" i="8" s="1"/>
  <c r="K66" i="8" s="1"/>
  <c r="J41" i="8"/>
  <c r="J51" i="8" s="1"/>
  <c r="J66" i="8" s="1"/>
  <c r="I66" i="8"/>
  <c r="H41" i="8"/>
  <c r="H51" i="8" s="1"/>
  <c r="H66" i="8" s="1"/>
  <c r="G41" i="8"/>
  <c r="G51" i="8"/>
  <c r="G66" i="8" s="1"/>
  <c r="F41" i="8"/>
  <c r="F51" i="8" s="1"/>
  <c r="F66" i="8" s="1"/>
  <c r="E41" i="8"/>
  <c r="E51" i="8" s="1"/>
  <c r="E66" i="8" s="1"/>
  <c r="D41" i="8"/>
  <c r="D51" i="8" s="1"/>
  <c r="D66" i="8" s="1"/>
  <c r="C41" i="8"/>
  <c r="C51" i="8"/>
  <c r="C66" i="8" s="1"/>
  <c r="B11" i="1"/>
  <c r="J14" i="8"/>
  <c r="D14" i="8"/>
  <c r="C14" i="8"/>
  <c r="A14" i="8"/>
  <c r="A12" i="8"/>
  <c r="A8" i="8"/>
  <c r="A46" i="8" s="1"/>
  <c r="K3" i="8"/>
  <c r="B44" i="8" s="1"/>
  <c r="K3" i="7"/>
  <c r="J14" i="7"/>
  <c r="D14" i="7"/>
  <c r="C14" i="7"/>
  <c r="A14" i="7"/>
  <c r="A12" i="7"/>
  <c r="A8" i="7"/>
  <c r="M30" i="7"/>
  <c r="J30" i="7"/>
  <c r="H30" i="7"/>
  <c r="G30" i="7"/>
  <c r="F30" i="7"/>
  <c r="E30" i="7"/>
  <c r="D30" i="7"/>
  <c r="C30" i="7"/>
  <c r="J5" i="1"/>
  <c r="D12" i="4"/>
  <c r="J46" i="8"/>
  <c r="E44" i="8"/>
  <c r="K30" i="7"/>
  <c r="K16" i="1"/>
  <c r="H16" i="1"/>
  <c r="K15" i="1"/>
  <c r="H15" i="1"/>
  <c r="E15" i="1"/>
  <c r="E20" i="1"/>
  <c r="N14" i="8" l="1"/>
  <c r="L30" i="7"/>
  <c r="L41" i="8"/>
  <c r="L51" i="8" s="1"/>
  <c r="L66" i="8" s="1"/>
  <c r="M14" i="8"/>
  <c r="N30" i="7"/>
  <c r="M35" i="7" s="1"/>
  <c r="E29" i="4"/>
  <c r="E38" i="4" s="1"/>
  <c r="E17" i="1" s="1"/>
  <c r="N41" i="8"/>
  <c r="N51" i="8" s="1"/>
  <c r="N66" i="8" l="1"/>
  <c r="M71" i="8"/>
</calcChain>
</file>

<file path=xl/comments1.xml><?xml version="1.0" encoding="utf-8"?>
<comments xmlns="http://schemas.openxmlformats.org/spreadsheetml/2006/main">
  <authors>
    <author>Brian Peterson</author>
    <author>Larry Kushman</author>
  </authors>
  <commentList>
    <comment ref="C20" authorId="0" shapeId="0">
      <text>
        <r>
          <rPr>
            <b/>
            <sz val="8"/>
            <color indexed="81"/>
            <rFont val="Tahoma"/>
            <family val="2"/>
          </rPr>
          <t xml:space="preserve">Lodging:
State Rate: $90.00 max./day
Non-State Rate: $200.00 max./day
</t>
        </r>
      </text>
    </comment>
    <comment ref="D20" authorId="1" shapeId="0">
      <text>
        <r>
          <rPr>
            <b/>
            <sz val="8"/>
            <color indexed="81"/>
            <rFont val="Tahoma"/>
            <family val="2"/>
          </rPr>
          <t>Breakfast:
State Rate:  $7.00 max./day
Non-State Rate:  $55 all meals 
max./day</t>
        </r>
      </text>
    </comment>
    <comment ref="E20" authorId="1" shapeId="0">
      <text>
        <r>
          <rPr>
            <b/>
            <sz val="8"/>
            <color indexed="81"/>
            <rFont val="Tahoma"/>
            <family val="2"/>
          </rPr>
          <t>Lunch:
State Rate:  $11.00 max./day
Non-State Rate:  $55.00 all meals 
max./day</t>
        </r>
      </text>
    </comment>
    <comment ref="F20" authorId="1" shapeId="0">
      <text>
        <r>
          <rPr>
            <b/>
            <sz val="8"/>
            <color indexed="81"/>
            <rFont val="Tahoma"/>
            <family val="2"/>
          </rPr>
          <t>Dinner:
State Rate:  $23.00 max./day
Non-State Rate:  $55.00 all meals max./day</t>
        </r>
      </text>
    </comment>
    <comment ref="G20" authorId="1" shapeId="0">
      <text>
        <r>
          <rPr>
            <b/>
            <sz val="8"/>
            <color indexed="81"/>
            <rFont val="Tahoma"/>
            <family val="2"/>
          </rPr>
          <t>Incidentals:
State Rate:  $5.00 max./day
Non-State Rate:  $7.00 max./day
Incidentals can only be charged after 24 hours in travel status.</t>
        </r>
      </text>
    </comment>
  </commentList>
</comments>
</file>

<file path=xl/comments2.xml><?xml version="1.0" encoding="utf-8"?>
<comments xmlns="http://schemas.openxmlformats.org/spreadsheetml/2006/main">
  <authors>
    <author>Brian Peterson</author>
    <author>Larry Kushman</author>
  </authors>
  <commentList>
    <comment ref="C20" authorId="0" shapeId="0">
      <text>
        <r>
          <rPr>
            <b/>
            <sz val="8"/>
            <color indexed="81"/>
            <rFont val="Tahoma"/>
            <family val="2"/>
          </rPr>
          <t xml:space="preserve">Lodging:
State Rate: $90.00 / day
Non-State Rate: $200.00 / day
</t>
        </r>
      </text>
    </comment>
    <comment ref="D20" authorId="1" shapeId="0">
      <text>
        <r>
          <rPr>
            <b/>
            <sz val="8"/>
            <color indexed="81"/>
            <rFont val="Tahoma"/>
            <family val="2"/>
          </rPr>
          <t>Breakfast:
State Rate:  $7.00 max./day
Non-State Rate:  $55.00 all maels max./day</t>
        </r>
      </text>
    </comment>
    <comment ref="E20" authorId="1" shapeId="0">
      <text>
        <r>
          <rPr>
            <b/>
            <sz val="8"/>
            <color indexed="81"/>
            <rFont val="Tahoma"/>
            <family val="2"/>
          </rPr>
          <t>Lunch:
State Rate:  $11.00 max./day
Non-State Rate:  $55.00 all meals max./day</t>
        </r>
      </text>
    </comment>
    <comment ref="F20" authorId="1" shapeId="0">
      <text>
        <r>
          <rPr>
            <b/>
            <sz val="8"/>
            <color indexed="81"/>
            <rFont val="Tahoma"/>
            <family val="2"/>
          </rPr>
          <t>Dinner:
State Rate:  $23.00 max./day
Non-State Rate:  $55.00 all meals max./day</t>
        </r>
      </text>
    </comment>
    <comment ref="G20" authorId="1" shapeId="0">
      <text>
        <r>
          <rPr>
            <b/>
            <sz val="8"/>
            <color indexed="81"/>
            <rFont val="Tahoma"/>
            <family val="2"/>
          </rPr>
          <t>Incidentals:
State Rate:  $5.00 max./day
Non-State Rate:  $7.00 max./day
Incidentals can only be charged after 24 hours in travel status.</t>
        </r>
      </text>
    </comment>
  </commentList>
</comments>
</file>

<file path=xl/sharedStrings.xml><?xml version="1.0" encoding="utf-8"?>
<sst xmlns="http://schemas.openxmlformats.org/spreadsheetml/2006/main" count="438" uniqueCount="225">
  <si>
    <t>Date</t>
  </si>
  <si>
    <t>Must be cleared within 30 days of travel return date.</t>
  </si>
  <si>
    <t>NAME</t>
  </si>
  <si>
    <t>DATE</t>
  </si>
  <si>
    <t>ADDRESS</t>
  </si>
  <si>
    <t>DESTINATION</t>
  </si>
  <si>
    <t>TYPE OF TRANSPORTATION</t>
  </si>
  <si>
    <t>ESTIMATED TOTAL COST</t>
  </si>
  <si>
    <t>LESS PREPAID COSTS</t>
  </si>
  <si>
    <t>DEPARTURE DATE</t>
  </si>
  <si>
    <t>RETURN DATE</t>
  </si>
  <si>
    <t xml:space="preserve">DATE NEEDED  </t>
  </si>
  <si>
    <t>TRAVEL REQUEST</t>
  </si>
  <si>
    <t>Signature of Applicant</t>
  </si>
  <si>
    <t>PROJECT APPROVAL</t>
  </si>
  <si>
    <t>I certify that all expenditures are for appropriate purposes and in accordance with the provisions of the application</t>
  </si>
  <si>
    <t>and award documents.</t>
  </si>
  <si>
    <t>$</t>
  </si>
  <si>
    <t>TRAVEL REQUEST/ADVANCE</t>
  </si>
  <si>
    <t>REMARKS:</t>
  </si>
  <si>
    <t>Time</t>
  </si>
  <si>
    <t xml:space="preserve"> Departure</t>
  </si>
  <si>
    <t xml:space="preserve"> Return</t>
  </si>
  <si>
    <t xml:space="preserve"> Number of days in travel status:</t>
  </si>
  <si>
    <t>Mileage</t>
  </si>
  <si>
    <t># of miles</t>
  </si>
  <si>
    <t>rate</t>
  </si>
  <si>
    <t>total</t>
  </si>
  <si>
    <t>personal car</t>
  </si>
  <si>
    <t>Rental car</t>
  </si>
  <si>
    <t># of days</t>
  </si>
  <si>
    <t>per day</t>
  </si>
  <si>
    <t>Hotel</t>
  </si>
  <si>
    <t># of nights</t>
  </si>
  <si>
    <t>per night</t>
  </si>
  <si>
    <t># of days*</t>
  </si>
  <si>
    <t>breakfast</t>
  </si>
  <si>
    <t>lunch</t>
  </si>
  <si>
    <t>dinner</t>
  </si>
  <si>
    <t>incidental</t>
  </si>
  <si>
    <t>Total</t>
  </si>
  <si>
    <t>DEPARTURE TIME</t>
  </si>
  <si>
    <t>RETURN TIME</t>
  </si>
  <si>
    <t>Other allowable expenses</t>
  </si>
  <si>
    <t>TRAVEL EXPENSE CLAIM</t>
  </si>
  <si>
    <t>CLAIMANT'S NAME</t>
  </si>
  <si>
    <t>POSITION</t>
  </si>
  <si>
    <t>RESIDENCE ADDRESS *</t>
  </si>
  <si>
    <t>TELEPHONE NUMBER</t>
  </si>
  <si>
    <t>CITY</t>
  </si>
  <si>
    <t>STATE</t>
  </si>
  <si>
    <t>ZIP CODE</t>
  </si>
  <si>
    <t>MEALS</t>
  </si>
  <si>
    <t>TRANSPORTATION</t>
  </si>
  <si>
    <t>LOCATION</t>
  </si>
  <si>
    <t>TOTAL</t>
  </si>
  <si>
    <t>WHERE EXPENSES</t>
  </si>
  <si>
    <t>LODGING</t>
  </si>
  <si>
    <t>BREAK-</t>
  </si>
  <si>
    <t>INCIDEN-</t>
  </si>
  <si>
    <t>COST OF</t>
  </si>
  <si>
    <t>TYPE</t>
  </si>
  <si>
    <t>TOLLS,</t>
  </si>
  <si>
    <t>PRIVATE CAR USE</t>
  </si>
  <si>
    <t>BUSINESS</t>
  </si>
  <si>
    <t>EXPENSES</t>
  </si>
  <si>
    <t>WERE INCURRED</t>
  </si>
  <si>
    <t>FAST</t>
  </si>
  <si>
    <t>LUNCH</t>
  </si>
  <si>
    <t>TALS</t>
  </si>
  <si>
    <t>TRANS.</t>
  </si>
  <si>
    <t>USED</t>
  </si>
  <si>
    <t>PARKING</t>
  </si>
  <si>
    <t>MILES</t>
  </si>
  <si>
    <t>AMOUNT</t>
  </si>
  <si>
    <t>EXPENSE</t>
  </si>
  <si>
    <t>FOR DAY</t>
  </si>
  <si>
    <t>SUBTOTALS</t>
  </si>
  <si>
    <t>COLUMN CODE (ACCTG. USE ONLY)</t>
  </si>
  <si>
    <t>CLAIM TOTAL</t>
  </si>
  <si>
    <t>(11)  PURPOSE OF TRIP, REMARKS AND DETAILS (Attach receipts/vouchers when required)</t>
  </si>
  <si>
    <t>CLAIMANT'S SIGNATURE</t>
  </si>
  <si>
    <t>SIGNATURE OF OFFICE APPROVING TRAVEL AND PAYMENT</t>
  </si>
  <si>
    <t>&gt;</t>
  </si>
  <si>
    <t>Ref#:</t>
  </si>
  <si>
    <t>Account-Obj:</t>
  </si>
  <si>
    <t>(registration fees, airfare etc.)</t>
  </si>
  <si>
    <r>
      <t>Registration Fee</t>
    </r>
    <r>
      <rPr>
        <sz val="10"/>
        <rFont val="Arial"/>
        <family val="2"/>
      </rPr>
      <t xml:space="preserve"> - Conference, Workshop, Training, etc.</t>
    </r>
  </si>
  <si>
    <r>
      <t>Airfare</t>
    </r>
    <r>
      <rPr>
        <sz val="10"/>
        <rFont val="Arial"/>
        <family val="2"/>
      </rPr>
      <t xml:space="preserve"> (Bus, Train, etc.)</t>
    </r>
  </si>
  <si>
    <t>Complete ONLY applicable items</t>
  </si>
  <si>
    <t>Account:</t>
  </si>
  <si>
    <t>Object:</t>
  </si>
  <si>
    <t>Breakfast</t>
  </si>
  <si>
    <t>Lodging</t>
  </si>
  <si>
    <t>Lunch</t>
  </si>
  <si>
    <t>Dinner</t>
  </si>
  <si>
    <t>Incidental</t>
  </si>
  <si>
    <t>Total per diem</t>
  </si>
  <si>
    <t>Per diem including maximum lodging (w/receipt)</t>
  </si>
  <si>
    <t>PO#:</t>
  </si>
  <si>
    <t xml:space="preserve"> </t>
  </si>
  <si>
    <t>Mileage Rate</t>
  </si>
  <si>
    <t>PURPOSE OF TRIP</t>
  </si>
  <si>
    <t>Account</t>
  </si>
  <si>
    <t>No:</t>
  </si>
  <si>
    <t>Maximum Advance Allowed</t>
  </si>
  <si>
    <t xml:space="preserve">Amount </t>
  </si>
  <si>
    <t>Authorized for Advance</t>
  </si>
  <si>
    <t>Signature of Project Director/Dean</t>
  </si>
  <si>
    <t>Ref. No.</t>
  </si>
  <si>
    <t>Is this travel to be paid from State funds? (Y/N)</t>
  </si>
  <si>
    <t>Traveler's Name:</t>
  </si>
  <si>
    <t>Dept:</t>
  </si>
  <si>
    <r>
      <t>Destination</t>
    </r>
    <r>
      <rPr>
        <sz val="10"/>
        <rFont val="Arial"/>
        <family val="2"/>
      </rPr>
      <t>:</t>
    </r>
  </si>
  <si>
    <t>State Funds</t>
  </si>
  <si>
    <t>Payment Source</t>
  </si>
  <si>
    <t>Account No:</t>
  </si>
  <si>
    <t>Is this claim being paid with State funds (Y/N)?</t>
  </si>
  <si>
    <t xml:space="preserve"> DINNER</t>
  </si>
  <si>
    <t>Less Travel Advance (if applicable)</t>
  </si>
  <si>
    <t>Less Prepaid Airfare (if applicable</t>
  </si>
  <si>
    <t>Less Other Prepaid Expenses - Registration Fees, etc. (if applicable)</t>
  </si>
  <si>
    <t>Page 1 of 2</t>
  </si>
  <si>
    <t>Page 2 of 2</t>
  </si>
  <si>
    <t>GRAND TOTAL</t>
  </si>
  <si>
    <t>PROJECT TITLE</t>
  </si>
  <si>
    <t xml:space="preserve">    I certify that the cost of operating the vehicle is equal to or greater than the rate claimed and I adhered to the vehicle safety and seat belt useage rules.</t>
  </si>
  <si>
    <t>NORMAL WORK HOURS</t>
  </si>
  <si>
    <t>PRIVATE VEHICLE LICENSE NO.</t>
  </si>
  <si>
    <t>MILEAGE RATE CLAIMED</t>
  </si>
  <si>
    <t>APPROVED FOR PROCESSING:</t>
  </si>
  <si>
    <t>DATE:</t>
  </si>
  <si>
    <t>PRIVATE VEHICLE LICENSE</t>
  </si>
  <si>
    <t/>
  </si>
  <si>
    <t>DEPARTURE DATE &amp; TIME</t>
  </si>
  <si>
    <t>RETURN DATE &amp; TIME</t>
  </si>
  <si>
    <t>CARFARE,</t>
  </si>
  <si>
    <t xml:space="preserve">  PURPOSE OF TRIP, REMARKS AND DETAILS (Attach receipts/vouchers when required)</t>
  </si>
  <si>
    <t>Bal From Page 1</t>
  </si>
  <si>
    <t>INSTRUCTIONS</t>
  </si>
  <si>
    <t xml:space="preserve">RETURN DATE </t>
  </si>
  <si>
    <t>&amp; TIME</t>
  </si>
  <si>
    <t xml:space="preserve">DEPART DATE </t>
  </si>
  <si>
    <t>advances</t>
  </si>
  <si>
    <t>CAMPUS ZIP</t>
  </si>
  <si>
    <t>NORMAL WORKING HOURS</t>
  </si>
  <si>
    <t xml:space="preserve">RESIDENCE ADDRESS </t>
  </si>
  <si>
    <t xml:space="preserve"> I certify that the cost of operating the vehicle is equal to or greater than the rate claimed and I adhered to the vehicle safety and seat belt usage rules.</t>
  </si>
  <si>
    <t>city, state or country</t>
  </si>
  <si>
    <t>http://www.dpa.ca.gov/jobinfo/statetravel.shtm</t>
  </si>
  <si>
    <t>http://www.csus.edu/travel/apinfo.htm</t>
  </si>
  <si>
    <t xml:space="preserve"> Advance</t>
  </si>
  <si>
    <t xml:space="preserve">  I HEREBY CERTIFY That the above is a true statement of the travel expenses incurred by me in accordance with University Enterprise, Inc. rules.  If a privately-owned vehicle was used,</t>
  </si>
  <si>
    <r>
      <t>UNIVERSITY ENTERPRISES, INC. EMPLOYEE (Y/N</t>
    </r>
    <r>
      <rPr>
        <sz val="9"/>
        <rFont val="Arial"/>
        <family val="2"/>
      </rPr>
      <t>)</t>
    </r>
  </si>
  <si>
    <t>UNIVERSITY ENTERPRISES, INC. EMPLOYEE?  (Y/N)</t>
  </si>
  <si>
    <t>(Attach copy of con-                      ference announcement)</t>
  </si>
  <si>
    <t>(Use estimated cost worksheet to calculate travel cost)</t>
  </si>
  <si>
    <t xml:space="preserve">PROJECT TITLE OR SAC STATE OFFICE </t>
  </si>
  <si>
    <t>PROJECT TITLE OR SAC STATE OFFICE</t>
  </si>
  <si>
    <t>Page 1 Subtotal</t>
  </si>
  <si>
    <t>Continued from page 1</t>
  </si>
  <si>
    <t>(Total will automatically be entered on Travel Request form)</t>
  </si>
  <si>
    <t>University Enterprises, Inc. Travel Forms</t>
  </si>
  <si>
    <t xml:space="preserve">       University Enterprises, Inc.</t>
  </si>
  <si>
    <t xml:space="preserve">       Campus Zip 6111</t>
  </si>
  <si>
    <t>Estimated Travel Cost Worksheet</t>
  </si>
  <si>
    <t>-1481</t>
  </si>
  <si>
    <t>*Enter number of days each item is allowable - see travel guidelines.</t>
  </si>
  <si>
    <r>
      <t xml:space="preserve">(To be filed in </t>
    </r>
    <r>
      <rPr>
        <b/>
        <i/>
        <u/>
        <sz val="9"/>
        <rFont val="Arial"/>
        <family val="2"/>
      </rPr>
      <t>advance</t>
    </r>
    <r>
      <rPr>
        <b/>
        <i/>
        <sz val="9"/>
        <rFont val="Arial"/>
        <family val="2"/>
      </rPr>
      <t xml:space="preserve"> of travel.)</t>
    </r>
  </si>
  <si>
    <t>UEI Account Authorization</t>
  </si>
  <si>
    <t xml:space="preserve"> I HEREBY CERTIFY That the above is a true statement of the travel expenses incurred by me in accordance with University Enterprises, Inc. rules. If a privately-owned vehicle was used,</t>
  </si>
  <si>
    <t>University Enterprises, Inc., policy requires that all travelers submit a Travel Request prior to departure.</t>
  </si>
  <si>
    <t>Limited to 90% of the estimated total cost less prepaid costs.</t>
  </si>
  <si>
    <t>Print the Estimated Cost Worksheet and the Travel Request twice. Submit one set to the UEI account administrator</t>
  </si>
  <si>
    <t>responsible for the project. The other set should be retained in the project office.</t>
  </si>
  <si>
    <t>The tabs at the bottom of this Travel Request and Claim workbook identify the forms discussed below.</t>
  </si>
  <si>
    <t xml:space="preserve">Save the Travel Request and Claim workbook to your computer for your later use in completing the Travel Claim. </t>
  </si>
  <si>
    <t>date (far left column) relates to the day the expenses were incurred. Be sure to complete the information requested</t>
  </si>
  <si>
    <t>at the top of the form, such as your normal working hours and your private vehicle license plate number.</t>
  </si>
  <si>
    <t>The University regulations are posted at:</t>
  </si>
  <si>
    <t>The State travel regulations, which apply for travel paid with state contract funding, can be found at:</t>
  </si>
  <si>
    <t>If you have any questions regarding these forms, please contact your UEI account administrator.</t>
  </si>
  <si>
    <t xml:space="preserve">Completed forms should be submitted to your UEI account administrator at the following address: </t>
  </si>
  <si>
    <t>funds will activate the appropriate expense guide to automatically calculate applicable expenses, such as car mileage</t>
  </si>
  <si>
    <t xml:space="preserve">Please begin by completing the Estimated Cost Worksheet. The answer to the initial question regarding the source of </t>
  </si>
  <si>
    <t>the most current version.</t>
  </si>
  <si>
    <t>For each travel claim you submit, please access the travel forms posted to the Web site to ensure that you are using</t>
  </si>
  <si>
    <r>
      <t>Complete and submit the Travel Claim within 30 days of returning from your trip.</t>
    </r>
    <r>
      <rPr>
        <sz val="10"/>
        <rFont val="Arial"/>
        <family val="2"/>
      </rPr>
      <t xml:space="preserve"> For trips longer than nine days,</t>
    </r>
  </si>
  <si>
    <t>rates and per diem allowances. After the Estimated Cost Worksheet is completed, fill in the Travel Request form.</t>
  </si>
  <si>
    <t>Some of the data entered in the Estimated Cost Worksheet will have automatically filled in on the Travel Request.</t>
  </si>
  <si>
    <t>If you are requesting an advance of funds, place an "X" in the Cash Advance Request box on the Travel Request.</t>
  </si>
  <si>
    <t>Your allowable advance amount will automatically calculate in the appropriate area of the form.</t>
  </si>
  <si>
    <t>use the two-page version of the form. When completing your Travel Claim, keep in mind that the column for the</t>
  </si>
  <si>
    <t>Non-state Funds</t>
  </si>
  <si>
    <t xml:space="preserve"> CASH ADVANCE REQUEST</t>
  </si>
  <si>
    <t>Other items (explain below)</t>
  </si>
  <si>
    <t>Not more than 30 days prior to travel date.</t>
  </si>
  <si>
    <t xml:space="preserve">       Bookstore Building, Suite 3400</t>
  </si>
  <si>
    <t>All Meals*</t>
  </si>
  <si>
    <t>Meals</t>
  </si>
  <si>
    <t>Total Meals</t>
  </si>
  <si>
    <t>Allowable mileage, meals and lodging:</t>
  </si>
  <si>
    <t>If attending a conference/workshop where certain meals are provided, reimbursement is not allowed for those meals. Incidentals are allowed only after each complete 24-hour period in travel status.</t>
  </si>
  <si>
    <t>Reciepts are required for each meal of $25 or more.</t>
  </si>
  <si>
    <t>*Actual meal amounts will be reimbursed up to $55 per day for meals on non-state funded travel. Per meal reimbursement levels are not defined except for travel less than 24 hours, partial days of travel, or if meals are provided by a conference. The exception reimbursement levels are $10 for breakfast, $15 for lunch, and $30 for dinner. Receipts are required for each meal of $25 or more.</t>
  </si>
  <si>
    <t>UEI Employee ID #</t>
  </si>
  <si>
    <t>EID Number:</t>
  </si>
  <si>
    <t>EMPLOYEE NUMBER*</t>
  </si>
  <si>
    <t xml:space="preserve">       Sponsored Programs Administration</t>
  </si>
  <si>
    <t>SPONSORED PROGRAMS ADMINISTRATION APPROVAL</t>
  </si>
  <si>
    <r>
      <t xml:space="preserve">Travel Request forms must be approved by authorized Project official and forwarded to Sponsored Programs Administration, Bookstore Bldg Suite 3400 Campus Zip 6111 </t>
    </r>
    <r>
      <rPr>
        <b/>
        <i/>
        <sz val="8"/>
        <rFont val="Arial"/>
        <family val="2"/>
      </rPr>
      <t>IN ADVANCE OF TRAVEL.</t>
    </r>
    <r>
      <rPr>
        <sz val="8"/>
        <rFont val="Arial"/>
        <family val="2"/>
      </rPr>
      <t xml:space="preserve"> Reimbursement of expenses must be claimed on travel claim voucher within 30 days of travel return date. Reimbursement will not exceed allowable rates according to University policy and pertinent grant or contract guidelines. </t>
    </r>
  </si>
  <si>
    <t>For Sponsored Programs Administration Use Only</t>
  </si>
  <si>
    <t>FOR SPONSORED PROGRAMS ADMINISTRATION USE ONLY</t>
  </si>
  <si>
    <t>Name of Project Director/Dean</t>
  </si>
  <si>
    <t>NAME OF OFFICE APPROVING TRAVEL AND PAYMENT</t>
  </si>
  <si>
    <t xml:space="preserve">  SIGNATURE OF AUTHORITY FOR SPECIAL EXPENSES </t>
  </si>
  <si>
    <t xml:space="preserve">  NAME AND TITLE OF AUTHORITY FOR SPECIAL EXPENSES </t>
  </si>
  <si>
    <t>UEI Account Administrator (Name and Signature)</t>
  </si>
  <si>
    <r>
      <t xml:space="preserve">All meals </t>
    </r>
    <r>
      <rPr>
        <b/>
        <sz val="14"/>
        <rFont val="Arial"/>
        <family val="2"/>
      </rPr>
      <t>*</t>
    </r>
  </si>
  <si>
    <r>
      <rPr>
        <b/>
        <sz val="14"/>
        <rFont val="Arial"/>
        <family val="2"/>
      </rPr>
      <t>*</t>
    </r>
    <r>
      <rPr>
        <sz val="10"/>
        <rFont val="Arial"/>
        <family val="2"/>
      </rPr>
      <t xml:space="preserve"> Non-state funds: Actual meal amounts will be reimbursed up to $55 per day for meals. Per meal reimbursement levels are not defined except for travel less than 24 hours, partial days of travel, or if meals are provided by a conference. The exception reimbursement levels are $10 for breakfast, $15 for lunch, and $30 for dinner. </t>
    </r>
  </si>
  <si>
    <t>http://www.enterprises.csus.edu/wp-content/uploads/2012/08/Policy2035-Travel_Policy.pdf</t>
  </si>
  <si>
    <t>UEI Travel Policy</t>
  </si>
  <si>
    <t>on or after 1/1/2019</t>
  </si>
  <si>
    <t>https://www.csus.edu/aba/accounts-payable/travel.html</t>
  </si>
  <si>
    <t>http://www.calhr.ca.gov/employees/pages/travel-reimbursements.aspx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</si>
</sst>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_);[Red]\(&quot;$&quot;#,##0.00\)"/>
    <numFmt numFmtId="44" formatCode="_(&quot;$&quot;* #,##0.00_);_(&quot;$&quot;* \(#,##0.00\);_(&quot;$&quot;* &quot;-&quot;??_);_(@_)"/>
    <numFmt numFmtId="43" formatCode="_(* #,##0.00_);_(* \(#,##0.00\);_(* &quot;-&quot;??_);_(@_)"/>
    <numFmt numFmtId="164" formatCode="mm/dd/yy"/>
    <numFmt numFmtId="165" formatCode="000000"/>
    <numFmt numFmtId="166" formatCode="000000\-0000"/>
    <numFmt numFmtId="167" formatCode="000\-00\-0000"/>
    <numFmt numFmtId="168" formatCode="[&lt;=9999999]###\-####;\(###\)\ ###\-####"/>
    <numFmt numFmtId="169" formatCode="m/d"/>
    <numFmt numFmtId="170" formatCode="0000"/>
    <numFmt numFmtId="171" formatCode="_(* #,##0.000_);_(* \(#,##0.000\);_(* &quot;-&quot;??_);_(@_)"/>
    <numFmt numFmtId="172" formatCode="00000"/>
    <numFmt numFmtId="173" formatCode="0.000"/>
    <numFmt numFmtId="174" formatCode="[$-409]m/d/yy\ h:mm\ AM/PM;@"/>
    <numFmt numFmtId="175" formatCode="m/d/yy;@"/>
    <numFmt numFmtId="176" formatCode="0000\-0000"/>
  </numFmts>
  <fonts count="45" x14ac:knownFonts="1">
    <font>
      <sz val="10"/>
      <name val="Arial"/>
    </font>
    <font>
      <sz val="10"/>
      <name val="Arial"/>
      <family val="2"/>
    </font>
    <font>
      <sz val="9"/>
      <name val="Arial"/>
      <family val="2"/>
    </font>
    <font>
      <sz val="8"/>
      <name val="Arial"/>
      <family val="2"/>
    </font>
    <font>
      <b/>
      <i/>
      <sz val="8"/>
      <name val="Arial"/>
      <family val="2"/>
    </font>
    <font>
      <b/>
      <sz val="10"/>
      <name val="Arial"/>
      <family val="2"/>
    </font>
    <font>
      <b/>
      <sz val="12"/>
      <name val="Arial"/>
      <family val="2"/>
    </font>
    <font>
      <b/>
      <sz val="9"/>
      <name val="Arial"/>
      <family val="2"/>
    </font>
    <font>
      <b/>
      <i/>
      <sz val="9"/>
      <name val="Arial"/>
      <family val="2"/>
    </font>
    <font>
      <b/>
      <i/>
      <u/>
      <sz val="9"/>
      <name val="Arial"/>
      <family val="2"/>
    </font>
    <font>
      <b/>
      <sz val="11"/>
      <color indexed="10"/>
      <name val="Arial"/>
      <family val="2"/>
    </font>
    <font>
      <b/>
      <i/>
      <sz val="10"/>
      <color indexed="9"/>
      <name val="Arial"/>
      <family val="2"/>
    </font>
    <font>
      <sz val="11"/>
      <name val="Arial"/>
      <family val="2"/>
    </font>
    <font>
      <sz val="12"/>
      <name val="Arial"/>
      <family val="2"/>
    </font>
    <font>
      <b/>
      <sz val="14"/>
      <name val="Arial"/>
      <family val="2"/>
    </font>
    <font>
      <b/>
      <u/>
      <sz val="8"/>
      <name val="Arial"/>
      <family val="2"/>
    </font>
    <font>
      <sz val="10"/>
      <name val="Arial"/>
      <family val="2"/>
    </font>
    <font>
      <b/>
      <u/>
      <sz val="10"/>
      <name val="Arial"/>
      <family val="2"/>
    </font>
    <font>
      <i/>
      <sz val="10"/>
      <name val="Arial"/>
      <family val="2"/>
    </font>
    <font>
      <b/>
      <sz val="11"/>
      <name val="Arial"/>
      <family val="2"/>
    </font>
    <font>
      <b/>
      <i/>
      <sz val="10"/>
      <name val="Arial"/>
      <family val="2"/>
    </font>
    <font>
      <b/>
      <i/>
      <sz val="11"/>
      <name val="Arial"/>
      <family val="2"/>
    </font>
    <font>
      <b/>
      <sz val="8"/>
      <color indexed="10"/>
      <name val="Arial"/>
      <family val="2"/>
    </font>
    <font>
      <sz val="6"/>
      <name val="Arial"/>
      <family val="2"/>
    </font>
    <font>
      <b/>
      <sz val="10"/>
      <color indexed="10"/>
      <name val="Arial"/>
      <family val="2"/>
    </font>
    <font>
      <sz val="14"/>
      <name val="Arial"/>
      <family val="2"/>
    </font>
    <font>
      <b/>
      <i/>
      <sz val="7"/>
      <name val="Arial"/>
      <family val="2"/>
    </font>
    <font>
      <sz val="8"/>
      <name val="Arial"/>
      <family val="2"/>
    </font>
    <font>
      <sz val="5"/>
      <name val="Arial"/>
      <family val="2"/>
    </font>
    <font>
      <sz val="6"/>
      <name val="Arial"/>
      <family val="2"/>
    </font>
    <font>
      <sz val="7"/>
      <name val="Arial"/>
      <family val="2"/>
    </font>
    <font>
      <b/>
      <sz val="8"/>
      <name val="Arial"/>
      <family val="2"/>
    </font>
    <font>
      <b/>
      <sz val="8"/>
      <name val="Arial"/>
      <family val="2"/>
    </font>
    <font>
      <i/>
      <sz val="9"/>
      <name val="Arial"/>
      <family val="2"/>
    </font>
    <font>
      <sz val="9"/>
      <color indexed="8"/>
      <name val="Arial"/>
      <family val="2"/>
    </font>
    <font>
      <b/>
      <u/>
      <sz val="9"/>
      <name val="Arial"/>
      <family val="2"/>
    </font>
    <font>
      <b/>
      <i/>
      <sz val="8"/>
      <color indexed="10"/>
      <name val="Arial"/>
      <family val="2"/>
    </font>
    <font>
      <b/>
      <u/>
      <sz val="11"/>
      <color indexed="9"/>
      <name val="Arial"/>
      <family val="2"/>
    </font>
    <font>
      <b/>
      <sz val="10"/>
      <color indexed="8"/>
      <name val="Arial"/>
      <family val="2"/>
    </font>
    <font>
      <b/>
      <sz val="12"/>
      <color indexed="10"/>
      <name val="Arial"/>
      <family val="2"/>
    </font>
    <font>
      <b/>
      <sz val="8"/>
      <color indexed="81"/>
      <name val="Tahoma"/>
      <family val="2"/>
    </font>
    <font>
      <sz val="10"/>
      <color indexed="27"/>
      <name val="Arial"/>
      <family val="2"/>
    </font>
    <font>
      <sz val="10"/>
      <color indexed="8"/>
      <name val="Arial"/>
      <family val="2"/>
    </font>
    <font>
      <u/>
      <sz val="10"/>
      <color indexed="12"/>
      <name val="Arial"/>
      <family val="2"/>
    </font>
    <font>
      <i/>
      <u/>
      <sz val="10"/>
      <name val="Arial"/>
      <family val="2"/>
    </font>
  </fonts>
  <fills count="7">
    <fill>
      <patternFill patternType="none"/>
    </fill>
    <fill>
      <patternFill patternType="gray125"/>
    </fill>
    <fill>
      <patternFill patternType="solid">
        <fgColor indexed="42"/>
        <bgColor indexed="64"/>
      </patternFill>
    </fill>
    <fill>
      <patternFill patternType="solid">
        <fgColor indexed="27"/>
        <bgColor indexed="64"/>
      </patternFill>
    </fill>
    <fill>
      <patternFill patternType="solid">
        <fgColor indexed="20"/>
        <bgColor indexed="64"/>
      </patternFill>
    </fill>
    <fill>
      <patternFill patternType="solid">
        <fgColor indexed="62"/>
        <bgColor indexed="64"/>
      </patternFill>
    </fill>
    <fill>
      <patternFill patternType="solid">
        <fgColor indexed="21"/>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medium">
        <color indexed="64"/>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3" fillId="0" borderId="0" applyNumberFormat="0" applyFill="0" applyBorder="0" applyAlignment="0" applyProtection="0">
      <alignment vertical="top"/>
      <protection locked="0"/>
    </xf>
  </cellStyleXfs>
  <cellXfs count="461">
    <xf numFmtId="0" fontId="0" fillId="0" borderId="0" xfId="0"/>
    <xf numFmtId="0" fontId="2" fillId="0" borderId="0" xfId="0" applyFont="1"/>
    <xf numFmtId="0" fontId="3" fillId="0" borderId="0" xfId="0" applyFont="1"/>
    <xf numFmtId="0" fontId="4" fillId="0" borderId="0" xfId="0" applyFont="1"/>
    <xf numFmtId="0" fontId="2" fillId="0" borderId="0" xfId="0" applyFont="1" applyAlignment="1">
      <alignment wrapText="1"/>
    </xf>
    <xf numFmtId="0" fontId="0" fillId="0" borderId="0" xfId="0" applyAlignment="1">
      <alignment horizontal="right"/>
    </xf>
    <xf numFmtId="0" fontId="2" fillId="0" borderId="0" xfId="0" applyFont="1" applyAlignment="1">
      <alignment horizontal="right"/>
    </xf>
    <xf numFmtId="0" fontId="0" fillId="0" borderId="1" xfId="0" applyBorder="1"/>
    <xf numFmtId="0" fontId="8" fillId="0" borderId="0" xfId="0" applyFont="1" applyAlignment="1">
      <alignment horizontal="right"/>
    </xf>
    <xf numFmtId="0" fontId="0" fillId="0" borderId="0" xfId="0" applyBorder="1"/>
    <xf numFmtId="0" fontId="3" fillId="0" borderId="0" xfId="0" applyFont="1" applyAlignment="1">
      <alignment horizontal="right"/>
    </xf>
    <xf numFmtId="0" fontId="7" fillId="0" borderId="0" xfId="0" applyFont="1" applyAlignment="1">
      <alignment vertical="center"/>
    </xf>
    <xf numFmtId="0" fontId="0" fillId="0" borderId="2" xfId="0" applyBorder="1"/>
    <xf numFmtId="0" fontId="5" fillId="0" borderId="0" xfId="0" applyFont="1"/>
    <xf numFmtId="0" fontId="7" fillId="0" borderId="0" xfId="0" applyFont="1"/>
    <xf numFmtId="0" fontId="8" fillId="0" borderId="0" xfId="0" applyFont="1"/>
    <xf numFmtId="0" fontId="10" fillId="0" borderId="2" xfId="0" applyFont="1" applyBorder="1" applyAlignment="1" applyProtection="1">
      <alignment horizontal="center" vertical="center"/>
      <protection locked="0"/>
    </xf>
    <xf numFmtId="0" fontId="0" fillId="0" borderId="1" xfId="0" applyBorder="1" applyProtection="1">
      <protection locked="0"/>
    </xf>
    <xf numFmtId="43" fontId="13" fillId="0" borderId="3" xfId="1" applyFont="1" applyBorder="1" applyProtection="1">
      <protection locked="0"/>
    </xf>
    <xf numFmtId="44" fontId="6" fillId="0" borderId="1" xfId="2" applyFont="1" applyBorder="1"/>
    <xf numFmtId="0" fontId="14" fillId="0" borderId="0" xfId="0" applyFont="1" applyAlignment="1">
      <alignment horizontal="right"/>
    </xf>
    <xf numFmtId="0" fontId="19" fillId="0" borderId="0" xfId="0" applyFont="1"/>
    <xf numFmtId="0" fontId="0" fillId="0" borderId="0" xfId="0" applyBorder="1" applyAlignment="1">
      <alignment horizontal="right"/>
    </xf>
    <xf numFmtId="164" fontId="12" fillId="0" borderId="0" xfId="0" applyNumberFormat="1" applyFont="1" applyBorder="1" applyAlignment="1" applyProtection="1">
      <alignment horizontal="center"/>
      <protection locked="0"/>
    </xf>
    <xf numFmtId="18" fontId="12" fillId="0" borderId="4" xfId="0" applyNumberFormat="1" applyFont="1" applyBorder="1" applyAlignment="1" applyProtection="1">
      <alignment horizontal="center"/>
      <protection locked="0"/>
    </xf>
    <xf numFmtId="44" fontId="5" fillId="0" borderId="1" xfId="2" applyFont="1" applyBorder="1" applyProtection="1">
      <protection locked="0"/>
    </xf>
    <xf numFmtId="8" fontId="0" fillId="0" borderId="1" xfId="0" applyNumberFormat="1" applyBorder="1" applyProtection="1">
      <protection locked="0"/>
    </xf>
    <xf numFmtId="0" fontId="0" fillId="0" borderId="0" xfId="0" applyProtection="1">
      <protection locked="0"/>
    </xf>
    <xf numFmtId="43" fontId="19" fillId="0" borderId="5" xfId="1" applyFont="1" applyBorder="1" applyProtection="1"/>
    <xf numFmtId="0" fontId="22" fillId="0" borderId="0" xfId="0" applyFont="1"/>
    <xf numFmtId="0" fontId="12" fillId="0" borderId="0" xfId="0" applyFont="1" applyBorder="1" applyProtection="1"/>
    <xf numFmtId="0" fontId="0" fillId="0" borderId="3" xfId="0" applyBorder="1" applyProtection="1">
      <protection locked="0"/>
    </xf>
    <xf numFmtId="0" fontId="23" fillId="0" borderId="0" xfId="0" applyFont="1" applyProtection="1"/>
    <xf numFmtId="0" fontId="1" fillId="0" borderId="0" xfId="0" applyFont="1" applyProtection="1"/>
    <xf numFmtId="0" fontId="1" fillId="0" borderId="0" xfId="0" applyFont="1" applyAlignment="1" applyProtection="1">
      <alignment horizontal="right"/>
    </xf>
    <xf numFmtId="0" fontId="25" fillId="0" borderId="0" xfId="0" applyFont="1" applyProtection="1"/>
    <xf numFmtId="0" fontId="26" fillId="0" borderId="0" xfId="0" quotePrefix="1" applyFont="1" applyAlignment="1" applyProtection="1">
      <alignment horizontal="center"/>
    </xf>
    <xf numFmtId="0" fontId="1" fillId="0" borderId="0" xfId="0" applyFont="1" applyBorder="1" applyProtection="1"/>
    <xf numFmtId="0" fontId="1" fillId="0" borderId="1" xfId="0" applyFont="1" applyBorder="1" applyProtection="1"/>
    <xf numFmtId="0" fontId="1" fillId="0" borderId="6" xfId="0" applyFont="1" applyBorder="1" applyProtection="1"/>
    <xf numFmtId="0" fontId="1" fillId="0" borderId="4" xfId="0" applyFont="1" applyBorder="1" applyProtection="1"/>
    <xf numFmtId="0" fontId="1" fillId="0" borderId="7" xfId="0" applyFont="1" applyBorder="1" applyProtection="1"/>
    <xf numFmtId="0" fontId="23" fillId="0" borderId="4" xfId="0" quotePrefix="1" applyFont="1" applyBorder="1" applyAlignment="1" applyProtection="1">
      <alignment horizontal="left" vertical="top"/>
    </xf>
    <xf numFmtId="0" fontId="23" fillId="0" borderId="4" xfId="0" quotePrefix="1" applyFont="1" applyBorder="1" applyAlignment="1" applyProtection="1">
      <alignment horizontal="center" vertical="top"/>
    </xf>
    <xf numFmtId="0" fontId="23" fillId="0" borderId="1" xfId="0" quotePrefix="1" applyFont="1" applyBorder="1" applyAlignment="1" applyProtection="1">
      <alignment horizontal="left" vertical="top"/>
    </xf>
    <xf numFmtId="0" fontId="3" fillId="0" borderId="1" xfId="0" applyFont="1" applyBorder="1" applyAlignment="1" applyProtection="1">
      <alignment horizontal="center" vertical="top"/>
    </xf>
    <xf numFmtId="0" fontId="23" fillId="0" borderId="7" xfId="0" applyFont="1" applyBorder="1" applyAlignment="1" applyProtection="1">
      <alignment vertical="top"/>
    </xf>
    <xf numFmtId="0" fontId="23" fillId="0" borderId="7" xfId="0" quotePrefix="1" applyFont="1" applyBorder="1" applyAlignment="1" applyProtection="1">
      <alignment horizontal="center" vertical="top"/>
    </xf>
    <xf numFmtId="0" fontId="27" fillId="0" borderId="1" xfId="0" applyFont="1" applyBorder="1" applyAlignment="1" applyProtection="1">
      <alignment vertical="top"/>
    </xf>
    <xf numFmtId="0" fontId="23" fillId="0" borderId="1" xfId="0" applyFont="1" applyBorder="1" applyAlignment="1" applyProtection="1">
      <alignment horizontal="centerContinuous" vertical="top"/>
    </xf>
    <xf numFmtId="0" fontId="23" fillId="0" borderId="7" xfId="0" applyFont="1" applyBorder="1" applyAlignment="1" applyProtection="1">
      <alignment horizontal="centerContinuous" vertical="top"/>
    </xf>
    <xf numFmtId="0" fontId="1" fillId="0" borderId="0" xfId="0" applyFont="1" applyAlignment="1" applyProtection="1">
      <alignment vertical="top"/>
    </xf>
    <xf numFmtId="0" fontId="27" fillId="0" borderId="4" xfId="0" applyFont="1" applyBorder="1" applyAlignment="1" applyProtection="1">
      <alignment horizontal="center"/>
    </xf>
    <xf numFmtId="0" fontId="23" fillId="0" borderId="4" xfId="0" applyFont="1" applyBorder="1" applyProtection="1"/>
    <xf numFmtId="0" fontId="23" fillId="0" borderId="4" xfId="0" applyFont="1" applyBorder="1" applyAlignment="1" applyProtection="1">
      <alignment horizontal="center"/>
    </xf>
    <xf numFmtId="0" fontId="28" fillId="0" borderId="4" xfId="0" quotePrefix="1" applyFont="1" applyBorder="1" applyAlignment="1" applyProtection="1">
      <alignment horizontal="left"/>
    </xf>
    <xf numFmtId="0" fontId="23" fillId="0" borderId="0" xfId="0" applyFont="1" applyBorder="1" applyAlignment="1" applyProtection="1">
      <alignment horizontal="center"/>
    </xf>
    <xf numFmtId="0" fontId="23" fillId="0" borderId="4" xfId="0" quotePrefix="1" applyFont="1" applyBorder="1" applyAlignment="1" applyProtection="1">
      <alignment horizontal="center"/>
    </xf>
    <xf numFmtId="0" fontId="29" fillId="0" borderId="4" xfId="0" applyFont="1" applyBorder="1" applyAlignment="1" applyProtection="1">
      <alignment horizontal="center"/>
    </xf>
    <xf numFmtId="0" fontId="23" fillId="0" borderId="1" xfId="0" applyFont="1" applyBorder="1" applyAlignment="1" applyProtection="1">
      <alignment horizontal="centerContinuous"/>
    </xf>
    <xf numFmtId="0" fontId="23" fillId="0" borderId="7" xfId="0" applyFont="1" applyBorder="1" applyAlignment="1" applyProtection="1">
      <alignment horizontal="centerContinuous"/>
    </xf>
    <xf numFmtId="40" fontId="27" fillId="0" borderId="9" xfId="0" applyNumberFormat="1" applyFont="1" applyBorder="1" applyProtection="1"/>
    <xf numFmtId="40" fontId="30" fillId="0" borderId="9" xfId="0" applyNumberFormat="1" applyFont="1" applyBorder="1" applyAlignment="1" applyProtection="1">
      <alignment vertical="top"/>
    </xf>
    <xf numFmtId="1" fontId="30" fillId="0" borderId="9" xfId="0" applyNumberFormat="1" applyFont="1" applyBorder="1" applyAlignment="1" applyProtection="1">
      <alignment vertical="top"/>
    </xf>
    <xf numFmtId="40" fontId="3" fillId="0" borderId="7" xfId="0" applyNumberFormat="1" applyFont="1" applyBorder="1" applyAlignment="1" applyProtection="1">
      <alignment wrapText="1"/>
      <protection locked="0"/>
    </xf>
    <xf numFmtId="40" fontId="3" fillId="0" borderId="7" xfId="0" applyNumberFormat="1" applyFont="1" applyBorder="1" applyProtection="1">
      <protection locked="0"/>
    </xf>
    <xf numFmtId="40" fontId="27" fillId="0" borderId="7" xfId="0" applyNumberFormat="1" applyFont="1" applyBorder="1" applyAlignment="1" applyProtection="1">
      <alignment wrapText="1"/>
      <protection locked="0"/>
    </xf>
    <xf numFmtId="40" fontId="27" fillId="0" borderId="4" xfId="0" applyNumberFormat="1" applyFont="1" applyBorder="1" applyAlignment="1" applyProtection="1">
      <alignment wrapText="1"/>
      <protection locked="0"/>
    </xf>
    <xf numFmtId="40" fontId="3" fillId="0" borderId="4" xfId="0" applyNumberFormat="1" applyFont="1" applyBorder="1" applyProtection="1">
      <protection locked="0"/>
    </xf>
    <xf numFmtId="40" fontId="27" fillId="0" borderId="0" xfId="0" applyNumberFormat="1" applyFont="1" applyBorder="1" applyProtection="1"/>
    <xf numFmtId="0" fontId="29" fillId="0" borderId="10" xfId="0" applyFont="1" applyBorder="1" applyAlignment="1" applyProtection="1">
      <alignment vertical="top"/>
    </xf>
    <xf numFmtId="40" fontId="29" fillId="0" borderId="9" xfId="0" applyNumberFormat="1" applyFont="1" applyBorder="1" applyAlignment="1" applyProtection="1">
      <alignment vertical="top"/>
    </xf>
    <xf numFmtId="0" fontId="29" fillId="0" borderId="0" xfId="0" applyFont="1" applyAlignment="1" applyProtection="1">
      <alignment vertical="top"/>
    </xf>
    <xf numFmtId="40" fontId="27" fillId="0" borderId="7" xfId="0" applyNumberFormat="1" applyFont="1" applyBorder="1" applyProtection="1"/>
    <xf numFmtId="40" fontId="27" fillId="2" borderId="4" xfId="0" applyNumberFormat="1" applyFont="1" applyFill="1" applyBorder="1" applyAlignment="1" applyProtection="1">
      <alignment vertical="center"/>
    </xf>
    <xf numFmtId="0" fontId="1" fillId="0" borderId="0" xfId="0" applyFont="1" applyAlignment="1" applyProtection="1">
      <alignment vertical="center"/>
    </xf>
    <xf numFmtId="40" fontId="4" fillId="0" borderId="10" xfId="0" applyNumberFormat="1" applyFont="1" applyBorder="1" applyProtection="1"/>
    <xf numFmtId="40" fontId="27" fillId="0" borderId="10" xfId="0" applyNumberFormat="1" applyFont="1" applyBorder="1" applyProtection="1"/>
    <xf numFmtId="40" fontId="4" fillId="0" borderId="0" xfId="0" applyNumberFormat="1" applyFont="1" applyBorder="1" applyProtection="1"/>
    <xf numFmtId="40" fontId="27" fillId="0" borderId="0" xfId="0" quotePrefix="1" applyNumberFormat="1" applyFont="1" applyBorder="1" applyAlignment="1" applyProtection="1">
      <alignment horizontal="left"/>
    </xf>
    <xf numFmtId="40" fontId="27" fillId="0" borderId="4" xfId="0" applyNumberFormat="1" applyFont="1" applyBorder="1" applyProtection="1"/>
    <xf numFmtId="40" fontId="27" fillId="0" borderId="6" xfId="0" applyNumberFormat="1" applyFont="1" applyBorder="1" applyProtection="1"/>
    <xf numFmtId="38" fontId="27" fillId="0" borderId="6" xfId="0" applyNumberFormat="1" applyFont="1" applyBorder="1" applyProtection="1"/>
    <xf numFmtId="40" fontId="27" fillId="0" borderId="8" xfId="0" applyNumberFormat="1" applyFont="1" applyBorder="1" applyProtection="1"/>
    <xf numFmtId="0" fontId="29" fillId="0" borderId="0" xfId="0" applyFont="1" applyBorder="1" applyAlignment="1" applyProtection="1">
      <alignment vertical="top"/>
    </xf>
    <xf numFmtId="0" fontId="29" fillId="0" borderId="4" xfId="0" applyFont="1" applyBorder="1" applyAlignment="1" applyProtection="1">
      <alignment vertical="top"/>
    </xf>
    <xf numFmtId="0" fontId="23" fillId="0" borderId="0" xfId="0" applyFont="1" applyBorder="1" applyProtection="1"/>
    <xf numFmtId="0" fontId="29" fillId="0" borderId="0" xfId="0" applyFont="1" applyBorder="1" applyAlignment="1" applyProtection="1">
      <alignment horizontal="centerContinuous" vertical="top"/>
    </xf>
    <xf numFmtId="0" fontId="1" fillId="0" borderId="11" xfId="0" applyFont="1" applyBorder="1" applyProtection="1"/>
    <xf numFmtId="0" fontId="29" fillId="0" borderId="12" xfId="0" quotePrefix="1" applyFont="1" applyBorder="1" applyAlignment="1" applyProtection="1">
      <alignment horizontal="left" vertical="top"/>
    </xf>
    <xf numFmtId="0" fontId="29" fillId="0" borderId="13" xfId="0" applyFont="1" applyBorder="1" applyAlignment="1" applyProtection="1">
      <alignment vertical="top"/>
    </xf>
    <xf numFmtId="0" fontId="29" fillId="0" borderId="14" xfId="0" applyFont="1" applyBorder="1" applyAlignment="1" applyProtection="1">
      <alignment vertical="top"/>
    </xf>
    <xf numFmtId="0" fontId="1" fillId="0" borderId="15" xfId="0" applyFont="1" applyBorder="1" applyProtection="1"/>
    <xf numFmtId="0" fontId="29" fillId="0" borderId="0" xfId="0" applyNumberFormat="1" applyFont="1" applyAlignment="1" applyProtection="1">
      <alignment vertical="top"/>
    </xf>
    <xf numFmtId="40" fontId="27" fillId="0" borderId="10" xfId="0" applyNumberFormat="1" applyFont="1" applyBorder="1" applyAlignment="1" applyProtection="1">
      <alignment horizontal="right"/>
    </xf>
    <xf numFmtId="40" fontId="27" fillId="2" borderId="16" xfId="0" applyNumberFormat="1" applyFont="1" applyFill="1" applyBorder="1" applyAlignment="1" applyProtection="1">
      <alignment vertical="center"/>
    </xf>
    <xf numFmtId="38" fontId="27" fillId="2" borderId="17" xfId="0" applyNumberFormat="1" applyFont="1" applyFill="1" applyBorder="1" applyAlignment="1" applyProtection="1">
      <alignment vertical="center"/>
    </xf>
    <xf numFmtId="0" fontId="0" fillId="0" borderId="1" xfId="0" applyBorder="1" applyProtection="1"/>
    <xf numFmtId="166" fontId="34" fillId="0" borderId="0" xfId="0" applyNumberFormat="1" applyFont="1" applyAlignment="1" applyProtection="1">
      <alignment horizontal="right"/>
    </xf>
    <xf numFmtId="0" fontId="35" fillId="0" borderId="0" xfId="0" applyFont="1"/>
    <xf numFmtId="0" fontId="32" fillId="0" borderId="6" xfId="0" applyFont="1" applyBorder="1" applyAlignment="1">
      <alignment wrapText="1"/>
    </xf>
    <xf numFmtId="43" fontId="5" fillId="0" borderId="6" xfId="0" applyNumberFormat="1" applyFont="1" applyBorder="1"/>
    <xf numFmtId="0" fontId="7" fillId="0" borderId="18" xfId="0" applyFont="1" applyBorder="1"/>
    <xf numFmtId="43" fontId="5" fillId="0" borderId="18" xfId="0" applyNumberFormat="1" applyFont="1" applyBorder="1"/>
    <xf numFmtId="0" fontId="35" fillId="0" borderId="0" xfId="0" applyFont="1" applyBorder="1"/>
    <xf numFmtId="43" fontId="0" fillId="0" borderId="0" xfId="1" applyFont="1" applyBorder="1"/>
    <xf numFmtId="40" fontId="27" fillId="0" borderId="0" xfId="0" applyNumberFormat="1" applyFont="1" applyBorder="1" applyAlignment="1" applyProtection="1">
      <alignment horizontal="right"/>
    </xf>
    <xf numFmtId="171" fontId="0" fillId="0" borderId="0" xfId="1" applyNumberFormat="1" applyFont="1" applyBorder="1"/>
    <xf numFmtId="172" fontId="0" fillId="0" borderId="3" xfId="0" applyNumberFormat="1" applyBorder="1" applyProtection="1">
      <protection locked="0"/>
    </xf>
    <xf numFmtId="40" fontId="3" fillId="0" borderId="7" xfId="0" applyNumberFormat="1" applyFont="1" applyBorder="1" applyProtection="1"/>
    <xf numFmtId="0" fontId="3" fillId="0" borderId="12" xfId="0" applyFont="1" applyBorder="1" applyAlignment="1">
      <alignment horizontal="right"/>
    </xf>
    <xf numFmtId="0" fontId="0" fillId="0" borderId="0" xfId="0" applyAlignment="1">
      <alignment horizontal="left" vertical="top" wrapText="1" indent="1"/>
    </xf>
    <xf numFmtId="0" fontId="5" fillId="0" borderId="0" xfId="0" applyFont="1" applyBorder="1"/>
    <xf numFmtId="0" fontId="36" fillId="0" borderId="0" xfId="0" applyFont="1" applyAlignment="1">
      <alignment horizontal="right"/>
    </xf>
    <xf numFmtId="0" fontId="5" fillId="0" borderId="0" xfId="0" applyFont="1" applyAlignment="1">
      <alignment horizontal="centerContinuous"/>
    </xf>
    <xf numFmtId="164" fontId="12" fillId="0" borderId="3" xfId="2" applyNumberFormat="1" applyFont="1" applyBorder="1" applyAlignment="1" applyProtection="1">
      <alignment horizontal="center"/>
    </xf>
    <xf numFmtId="18" fontId="12" fillId="0" borderId="3" xfId="2" applyNumberFormat="1" applyFont="1" applyBorder="1" applyAlignment="1" applyProtection="1">
      <alignment horizontal="center"/>
    </xf>
    <xf numFmtId="44" fontId="6" fillId="0" borderId="3" xfId="2" applyFont="1" applyBorder="1" applyProtection="1"/>
    <xf numFmtId="173" fontId="0" fillId="0" borderId="1" xfId="0" applyNumberFormat="1" applyBorder="1" applyProtection="1"/>
    <xf numFmtId="0" fontId="0" fillId="0" borderId="0" xfId="0" applyProtection="1"/>
    <xf numFmtId="0" fontId="5" fillId="0" borderId="0" xfId="0" applyFont="1" applyAlignment="1" applyProtection="1">
      <alignment horizontal="right"/>
    </xf>
    <xf numFmtId="0" fontId="0" fillId="0" borderId="0" xfId="0" applyAlignment="1" applyProtection="1">
      <alignment horizontal="left"/>
    </xf>
    <xf numFmtId="43" fontId="1" fillId="0" borderId="0" xfId="1" applyProtection="1"/>
    <xf numFmtId="0" fontId="5" fillId="0" borderId="0" xfId="0" applyFont="1" applyBorder="1" applyAlignment="1" applyProtection="1">
      <alignment horizontal="left"/>
    </xf>
    <xf numFmtId="43" fontId="24" fillId="0" borderId="0" xfId="1" applyFont="1" applyAlignment="1" applyProtection="1">
      <alignment horizontal="right"/>
    </xf>
    <xf numFmtId="0" fontId="6" fillId="0" borderId="0" xfId="0" applyFont="1" applyAlignment="1" applyProtection="1">
      <alignment horizontal="center"/>
    </xf>
    <xf numFmtId="0" fontId="6" fillId="0" borderId="19" xfId="0" applyFont="1" applyBorder="1" applyProtection="1"/>
    <xf numFmtId="0" fontId="6" fillId="0" borderId="12" xfId="0" applyFont="1" applyBorder="1" applyProtection="1"/>
    <xf numFmtId="0" fontId="15" fillId="0" borderId="12" xfId="0" applyFont="1" applyBorder="1" applyAlignment="1" applyProtection="1">
      <alignment horizontal="center"/>
    </xf>
    <xf numFmtId="0" fontId="15" fillId="0" borderId="13" xfId="0" applyFont="1" applyBorder="1" applyAlignment="1" applyProtection="1">
      <alignment horizontal="center"/>
    </xf>
    <xf numFmtId="0" fontId="12" fillId="0" borderId="20" xfId="0" applyFont="1" applyBorder="1" applyProtection="1"/>
    <xf numFmtId="0" fontId="16" fillId="0" borderId="0" xfId="0" applyFont="1" applyProtection="1"/>
    <xf numFmtId="0" fontId="16" fillId="0" borderId="0" xfId="0" applyFont="1" applyBorder="1" applyProtection="1"/>
    <xf numFmtId="43" fontId="5" fillId="0" borderId="0" xfId="1" applyFont="1" applyProtection="1"/>
    <xf numFmtId="0" fontId="0" fillId="0" borderId="20" xfId="0" applyBorder="1" applyProtection="1"/>
    <xf numFmtId="0" fontId="0" fillId="0" borderId="0" xfId="0" applyBorder="1" applyProtection="1"/>
    <xf numFmtId="0" fontId="0" fillId="0" borderId="4" xfId="0" applyBorder="1" applyProtection="1"/>
    <xf numFmtId="0" fontId="3" fillId="0" borderId="0" xfId="0" applyFont="1" applyProtection="1"/>
    <xf numFmtId="0" fontId="21" fillId="0" borderId="21" xfId="0" applyFont="1" applyBorder="1" applyAlignment="1" applyProtection="1">
      <alignment vertical="center"/>
    </xf>
    <xf numFmtId="0" fontId="21" fillId="0" borderId="1" xfId="0" applyFont="1" applyBorder="1" applyAlignment="1" applyProtection="1">
      <alignment vertical="center"/>
    </xf>
    <xf numFmtId="0" fontId="21" fillId="0" borderId="2" xfId="0" applyFont="1" applyBorder="1" applyAlignment="1" applyProtection="1">
      <alignment horizontal="center" vertical="center"/>
    </xf>
    <xf numFmtId="43" fontId="1" fillId="0" borderId="0" xfId="1" applyAlignment="1" applyProtection="1">
      <alignment vertical="center"/>
    </xf>
    <xf numFmtId="0" fontId="0" fillId="0" borderId="0" xfId="0" applyAlignment="1" applyProtection="1">
      <alignment vertical="center"/>
    </xf>
    <xf numFmtId="0" fontId="5" fillId="0" borderId="1" xfId="0" applyFont="1" applyBorder="1" applyProtection="1"/>
    <xf numFmtId="0" fontId="17" fillId="0" borderId="0" xfId="0" applyFont="1" applyProtection="1"/>
    <xf numFmtId="0" fontId="15" fillId="0" borderId="0" xfId="0" applyFont="1" applyAlignment="1" applyProtection="1">
      <alignment horizontal="right"/>
    </xf>
    <xf numFmtId="43" fontId="15" fillId="0" borderId="0" xfId="1" applyFont="1" applyAlignment="1" applyProtection="1">
      <alignment horizontal="right"/>
    </xf>
    <xf numFmtId="43" fontId="5" fillId="0" borderId="1" xfId="1" applyFont="1" applyBorder="1" applyProtection="1"/>
    <xf numFmtId="0" fontId="18" fillId="0" borderId="0" xfId="0" applyFont="1" applyProtection="1"/>
    <xf numFmtId="43" fontId="0" fillId="0" borderId="0" xfId="0" applyNumberFormat="1" applyProtection="1"/>
    <xf numFmtId="0" fontId="17" fillId="0" borderId="0" xfId="0" applyFont="1" applyBorder="1" applyProtection="1"/>
    <xf numFmtId="0" fontId="19" fillId="0" borderId="5" xfId="0" applyFont="1" applyBorder="1" applyProtection="1"/>
    <xf numFmtId="0" fontId="19" fillId="0" borderId="0" xfId="0" applyFont="1" applyProtection="1"/>
    <xf numFmtId="0" fontId="33" fillId="0" borderId="0" xfId="0" applyFont="1" applyBorder="1" applyAlignment="1" applyProtection="1">
      <alignment vertical="top" wrapText="1"/>
    </xf>
    <xf numFmtId="1" fontId="0" fillId="0" borderId="1" xfId="0" applyNumberFormat="1" applyBorder="1" applyProtection="1"/>
    <xf numFmtId="167" fontId="0" fillId="0" borderId="1" xfId="0" applyNumberFormat="1" applyBorder="1" applyAlignment="1" applyProtection="1">
      <alignment horizontal="center"/>
    </xf>
    <xf numFmtId="0" fontId="2" fillId="0" borderId="0" xfId="0" applyFont="1" applyAlignment="1" applyProtection="1">
      <alignment horizontal="left"/>
    </xf>
    <xf numFmtId="0" fontId="23" fillId="0" borderId="12" xfId="0" applyFont="1" applyBorder="1" applyProtection="1"/>
    <xf numFmtId="0" fontId="2" fillId="0" borderId="0" xfId="0" applyFont="1" applyProtection="1"/>
    <xf numFmtId="166" fontId="38" fillId="0" borderId="0" xfId="0" applyNumberFormat="1" applyFont="1" applyAlignment="1" applyProtection="1">
      <alignment horizontal="right"/>
    </xf>
    <xf numFmtId="40" fontId="27" fillId="2" borderId="22" xfId="0" applyNumberFormat="1" applyFont="1" applyFill="1" applyBorder="1" applyAlignment="1" applyProtection="1">
      <alignment vertical="center"/>
    </xf>
    <xf numFmtId="40" fontId="27" fillId="2" borderId="2" xfId="0" applyNumberFormat="1" applyFont="1" applyFill="1" applyBorder="1" applyAlignment="1" applyProtection="1">
      <alignment vertical="center"/>
    </xf>
    <xf numFmtId="40" fontId="27" fillId="2" borderId="3" xfId="0" applyNumberFormat="1" applyFont="1" applyFill="1" applyBorder="1" applyAlignment="1" applyProtection="1">
      <alignment vertical="center"/>
    </xf>
    <xf numFmtId="0" fontId="23" fillId="0" borderId="15" xfId="0" applyFont="1" applyBorder="1" applyAlignment="1" applyProtection="1">
      <alignment horizontal="center"/>
    </xf>
    <xf numFmtId="0" fontId="23" fillId="0" borderId="15" xfId="0" quotePrefix="1" applyFont="1" applyBorder="1" applyAlignment="1" applyProtection="1">
      <alignment horizontal="center"/>
    </xf>
    <xf numFmtId="0" fontId="29" fillId="0" borderId="15" xfId="0" applyFont="1" applyBorder="1" applyAlignment="1" applyProtection="1">
      <alignment horizontal="center"/>
    </xf>
    <xf numFmtId="38" fontId="27" fillId="0" borderId="7" xfId="0" applyNumberFormat="1" applyFont="1" applyBorder="1" applyProtection="1"/>
    <xf numFmtId="0" fontId="1" fillId="0" borderId="12" xfId="0" applyFont="1" applyBorder="1" applyProtection="1"/>
    <xf numFmtId="0" fontId="1" fillId="0" borderId="23" xfId="0" applyFont="1" applyBorder="1" applyProtection="1"/>
    <xf numFmtId="0" fontId="1" fillId="0" borderId="24" xfId="0" applyFont="1" applyBorder="1" applyProtection="1"/>
    <xf numFmtId="0" fontId="1" fillId="0" borderId="0" xfId="0" applyFont="1" applyAlignment="1" applyProtection="1">
      <alignment horizontal="centerContinuous"/>
    </xf>
    <xf numFmtId="0" fontId="23" fillId="0" borderId="0" xfId="0" applyFont="1" applyAlignment="1" applyProtection="1">
      <alignment horizontal="centerContinuous"/>
    </xf>
    <xf numFmtId="0" fontId="26" fillId="0" borderId="0" xfId="0" quotePrefix="1" applyFont="1" applyAlignment="1" applyProtection="1">
      <alignment horizontal="centerContinuous"/>
    </xf>
    <xf numFmtId="0" fontId="3" fillId="0" borderId="0" xfId="0" applyFont="1" applyBorder="1" applyProtection="1"/>
    <xf numFmtId="0" fontId="29" fillId="0" borderId="12" xfId="0" applyFont="1" applyFill="1" applyBorder="1" applyAlignment="1" applyProtection="1">
      <alignment vertical="top"/>
    </xf>
    <xf numFmtId="0" fontId="23" fillId="0" borderId="12" xfId="0" applyFont="1" applyFill="1" applyBorder="1" applyAlignment="1" applyProtection="1">
      <alignment horizontal="center" vertical="top"/>
    </xf>
    <xf numFmtId="0" fontId="23" fillId="0" borderId="19" xfId="0" applyFont="1" applyBorder="1" applyProtection="1"/>
    <xf numFmtId="0" fontId="29" fillId="0" borderId="19" xfId="0" applyFont="1" applyBorder="1" applyProtection="1"/>
    <xf numFmtId="0" fontId="29" fillId="0" borderId="25" xfId="0" quotePrefix="1" applyFont="1" applyBorder="1" applyAlignment="1" applyProtection="1">
      <alignment horizontal="left" vertical="top"/>
    </xf>
    <xf numFmtId="0" fontId="2" fillId="0" borderId="0" xfId="0" applyFont="1" applyBorder="1" applyProtection="1"/>
    <xf numFmtId="0" fontId="2" fillId="0" borderId="25" xfId="0" applyFont="1" applyBorder="1" applyProtection="1"/>
    <xf numFmtId="0" fontId="1" fillId="0" borderId="25" xfId="0" applyFont="1" applyBorder="1" applyProtection="1"/>
    <xf numFmtId="166" fontId="38" fillId="0" borderId="0" xfId="0" applyNumberFormat="1" applyFont="1" applyAlignment="1" applyProtection="1">
      <alignment horizontal="centerContinuous"/>
    </xf>
    <xf numFmtId="0" fontId="23" fillId="0" borderId="13" xfId="0" applyFont="1" applyBorder="1" applyProtection="1"/>
    <xf numFmtId="0" fontId="1" fillId="0" borderId="10" xfId="0" applyFont="1" applyBorder="1" applyProtection="1"/>
    <xf numFmtId="0" fontId="7" fillId="0" borderId="0" xfId="0" applyFont="1" applyBorder="1" applyProtection="1"/>
    <xf numFmtId="0" fontId="30" fillId="0" borderId="0" xfId="0" applyFont="1" applyFill="1" applyBorder="1" applyAlignment="1" applyProtection="1">
      <alignment horizontal="left" vertical="top"/>
    </xf>
    <xf numFmtId="0" fontId="23" fillId="0" borderId="1" xfId="0" applyFont="1" applyBorder="1" applyProtection="1"/>
    <xf numFmtId="0" fontId="1" fillId="0" borderId="0" xfId="0" applyFont="1" applyBorder="1" applyAlignment="1" applyProtection="1">
      <alignment vertical="center"/>
    </xf>
    <xf numFmtId="43" fontId="3" fillId="0" borderId="9" xfId="0" applyNumberFormat="1" applyFont="1" applyBorder="1" applyAlignment="1" applyProtection="1">
      <alignment vertical="center"/>
    </xf>
    <xf numFmtId="40" fontId="3" fillId="0" borderId="9" xfId="0" applyNumberFormat="1" applyFont="1" applyBorder="1" applyAlignment="1" applyProtection="1">
      <alignment vertical="center"/>
    </xf>
    <xf numFmtId="0" fontId="23" fillId="0" borderId="0" xfId="0" quotePrefix="1" applyFont="1" applyBorder="1" applyAlignment="1" applyProtection="1">
      <alignment horizontal="left"/>
    </xf>
    <xf numFmtId="0" fontId="23" fillId="0" borderId="27" xfId="0" quotePrefix="1" applyFont="1" applyBorder="1" applyAlignment="1" applyProtection="1">
      <alignment horizontal="left" vertical="top"/>
    </xf>
    <xf numFmtId="0" fontId="27" fillId="0" borderId="28" xfId="0" applyFont="1" applyBorder="1" applyAlignment="1" applyProtection="1">
      <alignment horizontal="center"/>
    </xf>
    <xf numFmtId="0" fontId="23" fillId="0" borderId="28" xfId="0" applyFont="1" applyBorder="1" applyAlignment="1" applyProtection="1">
      <alignment horizontal="center"/>
    </xf>
    <xf numFmtId="0" fontId="23" fillId="0" borderId="29" xfId="0" applyFont="1" applyBorder="1" applyAlignment="1" applyProtection="1">
      <alignment horizontal="center"/>
    </xf>
    <xf numFmtId="0" fontId="23" fillId="0" borderId="30" xfId="0" quotePrefix="1" applyFont="1" applyBorder="1" applyAlignment="1" applyProtection="1">
      <alignment horizontal="left" vertical="top"/>
    </xf>
    <xf numFmtId="0" fontId="14" fillId="0" borderId="0" xfId="0" applyFont="1" applyAlignment="1">
      <alignment horizontal="center"/>
    </xf>
    <xf numFmtId="0" fontId="14" fillId="0" borderId="0" xfId="0" applyFont="1" applyAlignment="1">
      <alignment horizontal="centerContinuous"/>
    </xf>
    <xf numFmtId="40" fontId="32" fillId="0" borderId="9" xfId="0" applyNumberFormat="1" applyFont="1" applyBorder="1" applyProtection="1"/>
    <xf numFmtId="0" fontId="1" fillId="0" borderId="19" xfId="0" applyFont="1" applyBorder="1" applyProtection="1"/>
    <xf numFmtId="0" fontId="23" fillId="0" borderId="19" xfId="0" applyFont="1" applyBorder="1" applyAlignment="1" applyProtection="1">
      <alignment horizontal="left"/>
    </xf>
    <xf numFmtId="0" fontId="23" fillId="0" borderId="19" xfId="0" applyFont="1" applyBorder="1" applyAlignment="1" applyProtection="1">
      <alignment horizontal="centerContinuous"/>
    </xf>
    <xf numFmtId="0" fontId="23" fillId="0" borderId="12" xfId="0" quotePrefix="1" applyFont="1" applyBorder="1" applyAlignment="1" applyProtection="1">
      <alignment horizontal="centerContinuous"/>
    </xf>
    <xf numFmtId="0" fontId="23" fillId="0" borderId="13" xfId="0" quotePrefix="1" applyFont="1" applyBorder="1" applyAlignment="1" applyProtection="1">
      <alignment horizontal="centerContinuous"/>
    </xf>
    <xf numFmtId="0" fontId="29" fillId="0" borderId="19" xfId="0" applyFont="1" applyBorder="1" applyAlignment="1" applyProtection="1">
      <alignment horizontal="right"/>
    </xf>
    <xf numFmtId="0" fontId="29" fillId="0" borderId="12" xfId="0" applyFont="1" applyBorder="1" applyAlignment="1" applyProtection="1">
      <alignment horizontal="center"/>
    </xf>
    <xf numFmtId="0" fontId="29" fillId="0" borderId="13" xfId="0" applyFont="1" applyBorder="1" applyAlignment="1" applyProtection="1">
      <alignment horizontal="center"/>
    </xf>
    <xf numFmtId="0" fontId="1" fillId="0" borderId="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6" fillId="0" borderId="0" xfId="0" applyFont="1"/>
    <xf numFmtId="0" fontId="10" fillId="0" borderId="0" xfId="0" applyFont="1" applyBorder="1" applyAlignment="1" applyProtection="1">
      <alignment horizontal="center" vertical="center"/>
    </xf>
    <xf numFmtId="165" fontId="6" fillId="0" borderId="12" xfId="0" applyNumberFormat="1" applyFont="1" applyBorder="1" applyAlignment="1" applyProtection="1">
      <alignment horizontal="center"/>
    </xf>
    <xf numFmtId="0" fontId="23" fillId="0" borderId="20" xfId="0" quotePrefix="1" applyFont="1" applyBorder="1" applyAlignment="1" applyProtection="1">
      <alignment horizontal="left"/>
    </xf>
    <xf numFmtId="0" fontId="24" fillId="0" borderId="1" xfId="0" applyFont="1" applyFill="1" applyBorder="1" applyAlignment="1" applyProtection="1">
      <alignment horizontal="right"/>
    </xf>
    <xf numFmtId="0" fontId="23" fillId="0" borderId="0" xfId="0" applyFont="1" applyFill="1" applyBorder="1" applyAlignment="1" applyProtection="1">
      <alignment horizontal="center" vertical="top"/>
    </xf>
    <xf numFmtId="0" fontId="29" fillId="0" borderId="12" xfId="0" applyFont="1" applyBorder="1" applyAlignment="1" applyProtection="1">
      <alignment horizontal="left"/>
    </xf>
    <xf numFmtId="0" fontId="33" fillId="0" borderId="0" xfId="0" applyFont="1" applyBorder="1" applyProtection="1"/>
    <xf numFmtId="0" fontId="43" fillId="0" borderId="0" xfId="3" applyAlignment="1" applyProtection="1"/>
    <xf numFmtId="0" fontId="3" fillId="0" borderId="21" xfId="0" applyFont="1" applyBorder="1" applyProtection="1"/>
    <xf numFmtId="0" fontId="4" fillId="0" borderId="0" xfId="0" applyFont="1" applyProtection="1"/>
    <xf numFmtId="0" fontId="6" fillId="0" borderId="0" xfId="0" applyFont="1" applyAlignment="1" applyProtection="1">
      <alignment horizontal="right"/>
    </xf>
    <xf numFmtId="0" fontId="5" fillId="0" borderId="0" xfId="0" applyFont="1" applyProtection="1"/>
    <xf numFmtId="43" fontId="5" fillId="0" borderId="0" xfId="1" quotePrefix="1" applyFont="1" applyAlignment="1" applyProtection="1">
      <alignment horizontal="right"/>
    </xf>
    <xf numFmtId="0" fontId="6" fillId="0" borderId="1" xfId="0" applyFont="1" applyBorder="1" applyAlignment="1" applyProtection="1">
      <alignment horizontal="center"/>
      <protection locked="0"/>
    </xf>
    <xf numFmtId="0" fontId="18" fillId="0" borderId="0" xfId="0" applyFont="1" applyBorder="1" applyProtection="1"/>
    <xf numFmtId="43" fontId="1" fillId="0" borderId="0" xfId="1" applyBorder="1" applyProtection="1"/>
    <xf numFmtId="0" fontId="14" fillId="0" borderId="0" xfId="0" applyFont="1" applyAlignment="1" applyProtection="1">
      <alignment horizontal="right"/>
    </xf>
    <xf numFmtId="0" fontId="5" fillId="0" borderId="0" xfId="0" applyFont="1" applyBorder="1" applyProtection="1"/>
    <xf numFmtId="170" fontId="0" fillId="0" borderId="0" xfId="0" applyNumberFormat="1" applyBorder="1" applyAlignment="1" applyProtection="1">
      <alignment horizontal="center"/>
    </xf>
    <xf numFmtId="0" fontId="17" fillId="0" borderId="0" xfId="0" applyFont="1"/>
    <xf numFmtId="0" fontId="44" fillId="0" borderId="0" xfId="0" applyFont="1"/>
    <xf numFmtId="4" fontId="27" fillId="0" borderId="7" xfId="0" applyNumberFormat="1" applyFont="1" applyBorder="1" applyProtection="1"/>
    <xf numFmtId="0" fontId="0" fillId="0" borderId="0" xfId="0" applyBorder="1" applyAlignment="1">
      <alignment wrapText="1"/>
    </xf>
    <xf numFmtId="170" fontId="0" fillId="0" borderId="2" xfId="0" applyNumberFormat="1" applyBorder="1" applyAlignment="1" applyProtection="1">
      <alignment horizontal="left"/>
      <protection locked="0"/>
    </xf>
    <xf numFmtId="170" fontId="5" fillId="0" borderId="2" xfId="0" applyNumberFormat="1" applyFont="1" applyBorder="1" applyAlignment="1" applyProtection="1">
      <alignment horizontal="left"/>
      <protection locked="0"/>
    </xf>
    <xf numFmtId="18" fontId="12" fillId="0" borderId="0" xfId="0" applyNumberFormat="1" applyFont="1" applyBorder="1" applyAlignment="1" applyProtection="1">
      <alignment horizontal="center"/>
    </xf>
    <xf numFmtId="2" fontId="1" fillId="0" borderId="0" xfId="0" applyNumberFormat="1" applyFont="1" applyAlignment="1" applyProtection="1">
      <alignment vertical="top"/>
    </xf>
    <xf numFmtId="0" fontId="1" fillId="0" borderId="0" xfId="0" applyNumberFormat="1" applyFont="1" applyProtection="1"/>
    <xf numFmtId="0" fontId="7" fillId="0" borderId="0" xfId="0" quotePrefix="1" applyFont="1" applyAlignment="1">
      <alignment vertical="center"/>
    </xf>
    <xf numFmtId="0" fontId="1" fillId="0" borderId="21" xfId="0" applyFont="1" applyBorder="1" applyProtection="1"/>
    <xf numFmtId="0" fontId="1" fillId="0" borderId="13" xfId="0" applyFont="1" applyBorder="1" applyProtection="1"/>
    <xf numFmtId="0" fontId="23" fillId="0" borderId="12" xfId="0" quotePrefix="1" applyFont="1" applyBorder="1" applyAlignment="1" applyProtection="1">
      <alignment horizontal="left"/>
    </xf>
    <xf numFmtId="0" fontId="23" fillId="0" borderId="13" xfId="0" quotePrefix="1" applyFont="1" applyBorder="1" applyAlignment="1" applyProtection="1">
      <alignment horizontal="left"/>
    </xf>
    <xf numFmtId="0" fontId="29" fillId="0" borderId="0" xfId="0" applyFont="1" applyBorder="1" applyAlignment="1" applyProtection="1">
      <alignment horizontal="right"/>
    </xf>
    <xf numFmtId="40" fontId="30" fillId="0" borderId="30" xfId="0" applyNumberFormat="1" applyFont="1" applyBorder="1" applyAlignment="1" applyProtection="1">
      <alignment vertical="top"/>
    </xf>
    <xf numFmtId="4" fontId="27" fillId="0" borderId="26" xfId="0" applyNumberFormat="1" applyFont="1" applyBorder="1" applyProtection="1"/>
    <xf numFmtId="0" fontId="1" fillId="0" borderId="13" xfId="0" applyFont="1" applyFill="1" applyBorder="1" applyAlignment="1" applyProtection="1">
      <alignment vertical="top"/>
    </xf>
    <xf numFmtId="0" fontId="29" fillId="0" borderId="4" xfId="0" applyFont="1" applyBorder="1" applyAlignment="1" applyProtection="1">
      <alignment horizontal="centerContinuous" vertical="top"/>
    </xf>
    <xf numFmtId="0" fontId="23" fillId="0" borderId="0" xfId="0" applyFont="1" applyBorder="1" applyAlignment="1" applyProtection="1">
      <alignment horizontal="left"/>
    </xf>
    <xf numFmtId="0" fontId="23" fillId="0" borderId="20" xfId="0" applyFont="1" applyBorder="1" applyProtection="1"/>
    <xf numFmtId="0" fontId="23" fillId="0" borderId="20" xfId="0" applyFont="1" applyBorder="1" applyAlignment="1" applyProtection="1">
      <alignment horizontal="left" vertical="top"/>
    </xf>
    <xf numFmtId="0" fontId="23" fillId="0" borderId="20" xfId="0" applyFont="1" applyBorder="1" applyAlignment="1" applyProtection="1">
      <alignment horizontal="center"/>
    </xf>
    <xf numFmtId="0" fontId="29" fillId="2" borderId="20" xfId="0" quotePrefix="1" applyFont="1" applyFill="1" applyBorder="1" applyAlignment="1" applyProtection="1">
      <alignment horizontal="left" vertical="center"/>
    </xf>
    <xf numFmtId="0" fontId="1" fillId="0" borderId="20" xfId="0" applyFont="1" applyBorder="1" applyProtection="1"/>
    <xf numFmtId="0" fontId="31" fillId="0" borderId="31" xfId="0" quotePrefix="1" applyFont="1" applyBorder="1" applyAlignment="1" applyProtection="1">
      <alignment horizontal="left"/>
    </xf>
    <xf numFmtId="0" fontId="29" fillId="0" borderId="20" xfId="0" quotePrefix="1" applyFont="1" applyBorder="1" applyAlignment="1" applyProtection="1">
      <alignment horizontal="left" vertical="top"/>
    </xf>
    <xf numFmtId="0" fontId="29" fillId="0" borderId="20" xfId="0" applyFont="1" applyBorder="1" applyAlignment="1" applyProtection="1">
      <alignment vertical="top"/>
    </xf>
    <xf numFmtId="0" fontId="23" fillId="0" borderId="20" xfId="0" applyFont="1" applyBorder="1" applyAlignment="1" applyProtection="1">
      <alignment horizontal="left"/>
    </xf>
    <xf numFmtId="0" fontId="1" fillId="2" borderId="0" xfId="0" applyFont="1" applyFill="1" applyBorder="1" applyAlignment="1" applyProtection="1">
      <alignment horizontal="centerContinuous"/>
    </xf>
    <xf numFmtId="0" fontId="7" fillId="0" borderId="20" xfId="0" applyFont="1" applyBorder="1" applyProtection="1"/>
    <xf numFmtId="0" fontId="1" fillId="0" borderId="31" xfId="0" applyFont="1" applyBorder="1" applyProtection="1"/>
    <xf numFmtId="40" fontId="4" fillId="0" borderId="33" xfId="0" applyNumberFormat="1" applyFont="1" applyBorder="1" applyProtection="1"/>
    <xf numFmtId="0" fontId="29" fillId="0" borderId="33" xfId="0" quotePrefix="1" applyFont="1" applyBorder="1" applyAlignment="1" applyProtection="1">
      <alignment horizontal="left" vertical="top"/>
    </xf>
    <xf numFmtId="0" fontId="31" fillId="0" borderId="7" xfId="0" quotePrefix="1" applyFont="1" applyBorder="1" applyAlignment="1" applyProtection="1">
      <alignment horizontal="right"/>
    </xf>
    <xf numFmtId="0" fontId="29" fillId="2" borderId="16" xfId="0" quotePrefix="1" applyFont="1" applyFill="1" applyBorder="1" applyAlignment="1" applyProtection="1">
      <alignment horizontal="right" vertical="center"/>
    </xf>
    <xf numFmtId="40" fontId="27" fillId="2" borderId="18" xfId="0" applyNumberFormat="1" applyFont="1" applyFill="1" applyBorder="1" applyAlignment="1" applyProtection="1">
      <alignment vertical="center"/>
    </xf>
    <xf numFmtId="17" fontId="2" fillId="0" borderId="20" xfId="0" applyNumberFormat="1" applyFont="1" applyBorder="1" applyAlignment="1" applyProtection="1">
      <alignment horizontal="center"/>
    </xf>
    <xf numFmtId="169" fontId="27" fillId="0" borderId="30" xfId="0" applyNumberFormat="1" applyFont="1" applyBorder="1" applyProtection="1"/>
    <xf numFmtId="166" fontId="34" fillId="0" borderId="0" xfId="0" applyNumberFormat="1" applyFont="1" applyBorder="1" applyAlignment="1" applyProtection="1">
      <alignment horizontal="right"/>
    </xf>
    <xf numFmtId="0" fontId="26" fillId="0" borderId="0" xfId="0" quotePrefix="1" applyFont="1" applyBorder="1" applyAlignment="1" applyProtection="1">
      <alignment horizontal="center" vertical="top"/>
    </xf>
    <xf numFmtId="0" fontId="1" fillId="0" borderId="34" xfId="0" applyFont="1" applyBorder="1" applyAlignment="1" applyProtection="1">
      <alignment horizontal="left"/>
    </xf>
    <xf numFmtId="0" fontId="23" fillId="0" borderId="20" xfId="0" quotePrefix="1" applyFont="1" applyBorder="1" applyAlignment="1" applyProtection="1">
      <alignment horizontal="left" vertical="top"/>
    </xf>
    <xf numFmtId="17" fontId="7" fillId="0" borderId="21" xfId="0" applyNumberFormat="1" applyFont="1" applyBorder="1" applyAlignment="1" applyProtection="1">
      <alignment horizontal="center"/>
    </xf>
    <xf numFmtId="43" fontId="3" fillId="0" borderId="35" xfId="0" applyNumberFormat="1" applyFont="1" applyBorder="1" applyAlignment="1" applyProtection="1">
      <alignment vertical="center"/>
    </xf>
    <xf numFmtId="0" fontId="29" fillId="2" borderId="36" xfId="0" quotePrefix="1" applyFont="1" applyFill="1" applyBorder="1" applyAlignment="1" applyProtection="1">
      <alignment horizontal="left" vertical="center"/>
    </xf>
    <xf numFmtId="38" fontId="27" fillId="0" borderId="26" xfId="0" applyNumberFormat="1" applyFont="1" applyBorder="1" applyProtection="1"/>
    <xf numFmtId="40" fontId="4" fillId="0" borderId="20" xfId="0" applyNumberFormat="1" applyFont="1" applyBorder="1" applyProtection="1"/>
    <xf numFmtId="0" fontId="1" fillId="0" borderId="4" xfId="0" applyFont="1" applyFill="1" applyBorder="1" applyAlignment="1" applyProtection="1">
      <alignment vertical="top"/>
    </xf>
    <xf numFmtId="0" fontId="1" fillId="0" borderId="9" xfId="0" applyFont="1" applyBorder="1" applyProtection="1"/>
    <xf numFmtId="0" fontId="24" fillId="0" borderId="0" xfId="0" applyFont="1" applyBorder="1" applyAlignment="1" applyProtection="1">
      <alignment horizontal="right"/>
    </xf>
    <xf numFmtId="0" fontId="39" fillId="0" borderId="0" xfId="0" applyFont="1" applyBorder="1" applyAlignment="1" applyProtection="1">
      <alignment horizontal="center"/>
    </xf>
    <xf numFmtId="0" fontId="30" fillId="0" borderId="12" xfId="0" applyFont="1" applyBorder="1" applyProtection="1"/>
    <xf numFmtId="0" fontId="29" fillId="0" borderId="0" xfId="0" applyFont="1" applyBorder="1" applyProtection="1"/>
    <xf numFmtId="0" fontId="23" fillId="0" borderId="32" xfId="0" quotePrefix="1" applyFont="1" applyBorder="1" applyAlignment="1" applyProtection="1">
      <alignment horizontal="left" vertical="top"/>
    </xf>
    <xf numFmtId="17" fontId="7" fillId="0" borderId="20" xfId="0" applyNumberFormat="1" applyFont="1" applyBorder="1" applyAlignment="1" applyProtection="1">
      <alignment horizontal="center"/>
    </xf>
    <xf numFmtId="0" fontId="3" fillId="0" borderId="28" xfId="0" applyFont="1" applyBorder="1" applyAlignment="1" applyProtection="1">
      <alignment horizontal="center"/>
    </xf>
    <xf numFmtId="1" fontId="27" fillId="0" borderId="30" xfId="0" applyNumberFormat="1" applyFont="1" applyBorder="1" applyAlignment="1" applyProtection="1">
      <alignment horizontal="center"/>
    </xf>
    <xf numFmtId="175" fontId="27" fillId="0" borderId="26" xfId="0" applyNumberFormat="1" applyFont="1" applyBorder="1" applyAlignment="1" applyProtection="1">
      <alignment horizontal="center"/>
      <protection locked="0"/>
    </xf>
    <xf numFmtId="175" fontId="27" fillId="0" borderId="26" xfId="0" quotePrefix="1" applyNumberFormat="1" applyFont="1" applyBorder="1" applyAlignment="1" applyProtection="1">
      <alignment horizontal="center"/>
      <protection locked="0"/>
    </xf>
    <xf numFmtId="175" fontId="27" fillId="0" borderId="29" xfId="0" applyNumberFormat="1" applyFont="1" applyBorder="1" applyAlignment="1" applyProtection="1">
      <alignment horizontal="center"/>
      <protection locked="0"/>
    </xf>
    <xf numFmtId="0" fontId="16" fillId="0" borderId="1" xfId="0" applyFont="1" applyBorder="1" applyAlignment="1" applyProtection="1">
      <alignment vertical="top"/>
      <protection locked="0"/>
    </xf>
    <xf numFmtId="0" fontId="0" fillId="0" borderId="1" xfId="0" applyBorder="1" applyAlignment="1" applyProtection="1">
      <protection locked="0"/>
    </xf>
    <xf numFmtId="0" fontId="18" fillId="0" borderId="3" xfId="0" applyFont="1" applyBorder="1" applyAlignment="1" applyProtection="1">
      <protection locked="0"/>
    </xf>
    <xf numFmtId="0" fontId="0" fillId="0" borderId="3" xfId="0" applyBorder="1" applyAlignment="1" applyProtection="1">
      <protection locked="0"/>
    </xf>
    <xf numFmtId="0" fontId="18" fillId="0" borderId="0" xfId="0" applyFont="1" applyBorder="1" applyAlignment="1" applyProtection="1">
      <alignment vertical="top"/>
    </xf>
    <xf numFmtId="2" fontId="0" fillId="0" borderId="1" xfId="0" applyNumberFormat="1" applyBorder="1" applyProtection="1">
      <protection locked="0"/>
    </xf>
    <xf numFmtId="2" fontId="0" fillId="0" borderId="0" xfId="0" applyNumberFormat="1" applyBorder="1" applyProtection="1"/>
    <xf numFmtId="165" fontId="0" fillId="0" borderId="0" xfId="0" applyNumberFormat="1" applyBorder="1" applyAlignment="1" applyProtection="1">
      <alignment horizontal="center"/>
    </xf>
    <xf numFmtId="165" fontId="38" fillId="0" borderId="0" xfId="0" applyNumberFormat="1" applyFont="1" applyBorder="1" applyAlignment="1" applyProtection="1">
      <alignment horizontal="center"/>
    </xf>
    <xf numFmtId="165" fontId="42" fillId="0" borderId="0" xfId="0" applyNumberFormat="1" applyFont="1" applyBorder="1" applyAlignment="1" applyProtection="1">
      <alignment horizontal="right"/>
    </xf>
    <xf numFmtId="170" fontId="5" fillId="0" borderId="0" xfId="0" applyNumberFormat="1" applyFont="1" applyBorder="1" applyAlignment="1" applyProtection="1">
      <alignment horizontal="left"/>
    </xf>
    <xf numFmtId="170" fontId="24" fillId="0" borderId="2" xfId="0" applyNumberFormat="1" applyFont="1" applyBorder="1" applyAlignment="1" applyProtection="1">
      <alignment horizontal="center"/>
    </xf>
    <xf numFmtId="0" fontId="6" fillId="0" borderId="0" xfId="0" applyFont="1" applyBorder="1" applyAlignment="1" applyProtection="1">
      <alignment horizontal="center"/>
    </xf>
    <xf numFmtId="43" fontId="5" fillId="0" borderId="1" xfId="1" applyFont="1" applyBorder="1" applyProtection="1">
      <protection locked="0"/>
    </xf>
    <xf numFmtId="170" fontId="0" fillId="0" borderId="0" xfId="0" applyNumberFormat="1" applyBorder="1" applyAlignment="1" applyProtection="1">
      <alignment horizontal="left"/>
    </xf>
    <xf numFmtId="0" fontId="31" fillId="0" borderId="1" xfId="0" applyFont="1" applyBorder="1" applyAlignment="1" applyProtection="1">
      <alignment horizontal="left" vertical="top"/>
    </xf>
    <xf numFmtId="0" fontId="1" fillId="0" borderId="0" xfId="0" applyFont="1" applyBorder="1"/>
    <xf numFmtId="0" fontId="42" fillId="2" borderId="20" xfId="0" applyFont="1" applyFill="1" applyBorder="1" applyAlignment="1" applyProtection="1">
      <alignment horizontal="centerContinuous"/>
    </xf>
    <xf numFmtId="0" fontId="41" fillId="2" borderId="0" xfId="0" applyFont="1" applyFill="1" applyBorder="1" applyAlignment="1" applyProtection="1">
      <alignment horizontal="centerContinuous"/>
    </xf>
    <xf numFmtId="0" fontId="41" fillId="2" borderId="23" xfId="0" applyFont="1" applyFill="1" applyBorder="1" applyAlignment="1" applyProtection="1">
      <alignment horizontal="centerContinuous"/>
    </xf>
    <xf numFmtId="0" fontId="29" fillId="0" borderId="9" xfId="0" applyFont="1" applyBorder="1" applyAlignment="1" applyProtection="1">
      <alignment vertical="top"/>
    </xf>
    <xf numFmtId="0" fontId="29" fillId="0" borderId="45" xfId="0" applyFont="1" applyBorder="1" applyAlignment="1" applyProtection="1">
      <alignment vertical="top"/>
    </xf>
    <xf numFmtId="0" fontId="23" fillId="0" borderId="14" xfId="0" quotePrefix="1" applyNumberFormat="1" applyFont="1" applyBorder="1" applyAlignment="1" applyProtection="1">
      <alignment horizontal="left" vertical="top"/>
    </xf>
    <xf numFmtId="0" fontId="29" fillId="0" borderId="19" xfId="0" applyFont="1" applyBorder="1" applyAlignment="1" applyProtection="1">
      <alignment vertical="top"/>
    </xf>
    <xf numFmtId="0" fontId="1" fillId="0" borderId="0" xfId="0" applyFont="1"/>
    <xf numFmtId="2" fontId="3" fillId="0" borderId="7" xfId="0" applyNumberFormat="1" applyFont="1" applyBorder="1" applyProtection="1">
      <protection locked="0"/>
    </xf>
    <xf numFmtId="2" fontId="30" fillId="0" borderId="9" xfId="0" applyNumberFormat="1" applyFont="1" applyBorder="1" applyAlignment="1" applyProtection="1">
      <alignment vertical="top"/>
    </xf>
    <xf numFmtId="2" fontId="27" fillId="0" borderId="7" xfId="0" applyNumberFormat="1" applyFont="1" applyBorder="1" applyProtection="1"/>
    <xf numFmtId="2" fontId="27" fillId="2" borderId="22" xfId="0" applyNumberFormat="1" applyFont="1" applyFill="1" applyBorder="1" applyAlignment="1" applyProtection="1">
      <alignment vertical="center"/>
    </xf>
    <xf numFmtId="2" fontId="1" fillId="0" borderId="0" xfId="0" applyNumberFormat="1" applyFont="1" applyProtection="1"/>
    <xf numFmtId="2" fontId="1" fillId="0" borderId="0" xfId="0" applyNumberFormat="1" applyFont="1" applyBorder="1" applyProtection="1"/>
    <xf numFmtId="2" fontId="23" fillId="0" borderId="12" xfId="0" applyNumberFormat="1" applyFont="1" applyBorder="1" applyProtection="1"/>
    <xf numFmtId="2" fontId="1" fillId="0" borderId="11" xfId="0" applyNumberFormat="1" applyFont="1" applyBorder="1" applyProtection="1"/>
    <xf numFmtId="2" fontId="23" fillId="0" borderId="1" xfId="0" applyNumberFormat="1" applyFont="1" applyBorder="1" applyAlignment="1" applyProtection="1">
      <alignment horizontal="centerContinuous" vertical="top"/>
    </xf>
    <xf numFmtId="2" fontId="23" fillId="0" borderId="0" xfId="0" applyNumberFormat="1" applyFont="1" applyBorder="1" applyProtection="1"/>
    <xf numFmtId="2" fontId="23" fillId="0" borderId="1" xfId="0" applyNumberFormat="1" applyFont="1" applyBorder="1" applyAlignment="1" applyProtection="1">
      <alignment horizontal="centerContinuous"/>
    </xf>
    <xf numFmtId="2" fontId="23" fillId="0" borderId="11" xfId="0" applyNumberFormat="1" applyFont="1" applyBorder="1" applyAlignment="1" applyProtection="1">
      <alignment horizontal="center"/>
    </xf>
    <xf numFmtId="2" fontId="3" fillId="0" borderId="26" xfId="0" applyNumberFormat="1" applyFont="1" applyBorder="1" applyAlignment="1" applyProtection="1">
      <alignment vertical="center"/>
    </xf>
    <xf numFmtId="2" fontId="27" fillId="2" borderId="3" xfId="0" applyNumberFormat="1" applyFont="1" applyFill="1" applyBorder="1" applyAlignment="1" applyProtection="1">
      <alignment vertical="center"/>
    </xf>
    <xf numFmtId="40" fontId="1" fillId="0" borderId="0" xfId="0" applyNumberFormat="1" applyFont="1" applyProtection="1"/>
    <xf numFmtId="40" fontId="1" fillId="0" borderId="0" xfId="0" quotePrefix="1" applyNumberFormat="1" applyFont="1" applyBorder="1" applyAlignment="1" applyProtection="1">
      <alignment horizontal="left"/>
    </xf>
    <xf numFmtId="40" fontId="23" fillId="0" borderId="12" xfId="0" applyNumberFormat="1" applyFont="1" applyBorder="1" applyProtection="1"/>
    <xf numFmtId="40" fontId="1" fillId="0" borderId="11" xfId="0" applyNumberFormat="1" applyFont="1" applyBorder="1" applyProtection="1"/>
    <xf numFmtId="40" fontId="23" fillId="0" borderId="7" xfId="0" applyNumberFormat="1" applyFont="1" applyBorder="1" applyAlignment="1" applyProtection="1">
      <alignment horizontal="centerContinuous" vertical="top"/>
    </xf>
    <xf numFmtId="40" fontId="23" fillId="0" borderId="4" xfId="0" applyNumberFormat="1" applyFont="1" applyBorder="1" applyProtection="1"/>
    <xf numFmtId="40" fontId="23" fillId="0" borderId="7" xfId="0" applyNumberFormat="1" applyFont="1" applyBorder="1" applyAlignment="1" applyProtection="1">
      <alignment horizontal="centerContinuous"/>
    </xf>
    <xf numFmtId="40" fontId="23" fillId="0" borderId="15" xfId="0" applyNumberFormat="1" applyFont="1" applyBorder="1" applyAlignment="1" applyProtection="1">
      <alignment horizontal="center"/>
    </xf>
    <xf numFmtId="0" fontId="37" fillId="4" borderId="0" xfId="0" applyFont="1" applyFill="1" applyAlignment="1" applyProtection="1">
      <alignment horizontal="center"/>
    </xf>
    <xf numFmtId="0" fontId="20" fillId="0" borderId="25" xfId="0" applyFont="1" applyBorder="1" applyAlignment="1" applyProtection="1">
      <alignment horizontal="center"/>
    </xf>
    <xf numFmtId="0" fontId="18" fillId="0" borderId="1" xfId="0" applyFont="1" applyBorder="1" applyAlignment="1" applyProtection="1">
      <alignment horizontal="left" wrapText="1"/>
    </xf>
    <xf numFmtId="0" fontId="0" fillId="0" borderId="1" xfId="0" applyBorder="1" applyAlignment="1">
      <alignment wrapText="1"/>
    </xf>
    <xf numFmtId="0" fontId="5" fillId="0" borderId="1" xfId="0" applyFont="1" applyBorder="1" applyAlignment="1" applyProtection="1">
      <protection locked="0"/>
    </xf>
    <xf numFmtId="0" fontId="0" fillId="0" borderId="1" xfId="0" applyBorder="1" applyAlignment="1" applyProtection="1">
      <protection locked="0"/>
    </xf>
    <xf numFmtId="176" fontId="0" fillId="0" borderId="1" xfId="0" applyNumberFormat="1" applyBorder="1" applyAlignment="1" applyProtection="1">
      <alignment horizontal="left"/>
      <protection locked="0"/>
    </xf>
    <xf numFmtId="176" fontId="0" fillId="0" borderId="1" xfId="0" applyNumberFormat="1" applyBorder="1" applyAlignment="1" applyProtection="1">
      <protection locked="0"/>
    </xf>
    <xf numFmtId="0" fontId="0" fillId="0" borderId="1" xfId="0" applyBorder="1" applyAlignment="1" applyProtection="1">
      <alignment horizontal="left"/>
      <protection locked="0"/>
    </xf>
    <xf numFmtId="0" fontId="18" fillId="0" borderId="0" xfId="0" applyFont="1" applyBorder="1" applyAlignment="1" applyProtection="1">
      <alignment wrapText="1"/>
    </xf>
    <xf numFmtId="0" fontId="0" fillId="0" borderId="0" xfId="0" applyBorder="1" applyAlignment="1">
      <alignment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44" fontId="5" fillId="0" borderId="0" xfId="2" applyFont="1" applyBorder="1" applyAlignment="1">
      <alignment horizontal="center"/>
    </xf>
    <xf numFmtId="0" fontId="2" fillId="0" borderId="12" xfId="0" applyFont="1" applyBorder="1" applyAlignment="1">
      <alignment horizontal="center"/>
    </xf>
    <xf numFmtId="164" fontId="2" fillId="0" borderId="1" xfId="0" applyNumberFormat="1" applyFont="1" applyBorder="1" applyAlignment="1">
      <alignment horizontal="center"/>
    </xf>
    <xf numFmtId="0" fontId="11" fillId="6" borderId="0" xfId="0" applyFont="1" applyFill="1" applyAlignment="1">
      <alignment horizontal="center"/>
    </xf>
    <xf numFmtId="0" fontId="11" fillId="5" borderId="0" xfId="0" applyFont="1" applyFill="1" applyAlignment="1">
      <alignment horizontal="center"/>
    </xf>
    <xf numFmtId="0" fontId="12" fillId="0" borderId="1" xfId="0" applyFont="1" applyBorder="1" applyAlignment="1" applyProtection="1"/>
    <xf numFmtId="0" fontId="0" fillId="0" borderId="1" xfId="0" applyBorder="1" applyAlignment="1" applyProtection="1"/>
    <xf numFmtId="43" fontId="0" fillId="0" borderId="1" xfId="1" applyFont="1" applyBorder="1" applyAlignment="1">
      <alignment horizontal="left"/>
    </xf>
    <xf numFmtId="0" fontId="0" fillId="0" borderId="36" xfId="0" applyBorder="1" applyAlignment="1" applyProtection="1">
      <alignment horizontal="center"/>
    </xf>
    <xf numFmtId="0" fontId="0" fillId="0" borderId="22" xfId="0" applyBorder="1" applyAlignment="1" applyProtection="1">
      <alignment horizontal="center"/>
    </xf>
    <xf numFmtId="164" fontId="12" fillId="0" borderId="1" xfId="0" applyNumberFormat="1" applyFont="1" applyBorder="1" applyAlignment="1" applyProtection="1">
      <alignment horizontal="center"/>
      <protection locked="0"/>
    </xf>
    <xf numFmtId="0" fontId="3" fillId="0" borderId="0" xfId="0" applyFont="1" applyAlignment="1">
      <alignment horizontal="left" wrapText="1"/>
    </xf>
    <xf numFmtId="0" fontId="12" fillId="0" borderId="3" xfId="0" applyFont="1" applyBorder="1" applyAlignment="1" applyProtection="1">
      <protection locked="0"/>
    </xf>
    <xf numFmtId="0" fontId="0" fillId="0" borderId="3" xfId="0" applyBorder="1" applyAlignment="1" applyProtection="1">
      <protection locked="0"/>
    </xf>
    <xf numFmtId="15" fontId="12" fillId="0" borderId="3" xfId="0" applyNumberFormat="1" applyFont="1" applyBorder="1" applyAlignment="1" applyProtection="1">
      <protection locked="0"/>
    </xf>
    <xf numFmtId="165" fontId="0" fillId="0" borderId="36" xfId="0" applyNumberFormat="1" applyBorder="1" applyAlignment="1" applyProtection="1">
      <alignment horizontal="center"/>
    </xf>
    <xf numFmtId="165" fontId="0" fillId="0" borderId="22" xfId="0" applyNumberFormat="1" applyBorder="1" applyAlignment="1" applyProtection="1">
      <alignment horizontal="center"/>
    </xf>
    <xf numFmtId="166" fontId="27" fillId="0" borderId="21" xfId="0" applyNumberFormat="1" applyFont="1" applyBorder="1" applyAlignment="1" applyProtection="1">
      <alignment horizontal="center"/>
      <protection locked="0"/>
    </xf>
    <xf numFmtId="166" fontId="27" fillId="0" borderId="7" xfId="0" applyNumberFormat="1" applyFont="1" applyBorder="1" applyAlignment="1" applyProtection="1">
      <alignment horizontal="center"/>
      <protection locked="0"/>
    </xf>
    <xf numFmtId="43" fontId="2" fillId="0" borderId="36" xfId="1" quotePrefix="1" applyFont="1" applyBorder="1" applyAlignment="1" applyProtection="1">
      <alignment horizontal="right"/>
      <protection locked="0"/>
    </xf>
    <xf numFmtId="43" fontId="2" fillId="0" borderId="22" xfId="1" applyFont="1" applyBorder="1" applyAlignment="1" applyProtection="1">
      <alignment horizontal="right"/>
      <protection locked="0"/>
    </xf>
    <xf numFmtId="44" fontId="7" fillId="0" borderId="41" xfId="2" quotePrefix="1" applyFont="1" applyBorder="1" applyAlignment="1" applyProtection="1">
      <alignment horizontal="right"/>
    </xf>
    <xf numFmtId="44" fontId="7" fillId="0" borderId="42" xfId="2" applyFont="1" applyBorder="1" applyAlignment="1" applyProtection="1">
      <alignment horizontal="right"/>
    </xf>
    <xf numFmtId="0" fontId="1" fillId="0" borderId="46" xfId="0" applyFont="1" applyBorder="1" applyAlignment="1" applyProtection="1"/>
    <xf numFmtId="0" fontId="0" fillId="0" borderId="11" xfId="0" applyBorder="1" applyAlignment="1" applyProtection="1"/>
    <xf numFmtId="0" fontId="0" fillId="0" borderId="15" xfId="0" applyBorder="1" applyAlignment="1" applyProtection="1"/>
    <xf numFmtId="0" fontId="33" fillId="0" borderId="21" xfId="0" applyFont="1" applyBorder="1" applyAlignment="1" applyProtection="1">
      <protection locked="0"/>
    </xf>
    <xf numFmtId="0" fontId="0" fillId="0" borderId="7" xfId="0" applyBorder="1" applyAlignment="1" applyProtection="1">
      <protection locked="0"/>
    </xf>
    <xf numFmtId="0" fontId="1" fillId="0" borderId="31" xfId="0" applyFont="1" applyBorder="1" applyAlignment="1" applyProtection="1"/>
    <xf numFmtId="0" fontId="0" fillId="0" borderId="6" xfId="0" applyBorder="1" applyAlignment="1" applyProtection="1"/>
    <xf numFmtId="172" fontId="1" fillId="0" borderId="6" xfId="0" applyNumberFormat="1" applyFont="1" applyBorder="1" applyAlignment="1" applyProtection="1">
      <alignment horizontal="center"/>
    </xf>
    <xf numFmtId="0" fontId="0" fillId="0" borderId="8" xfId="0" applyBorder="1" applyAlignment="1" applyProtection="1"/>
    <xf numFmtId="0" fontId="1" fillId="0" borderId="21" xfId="0" applyFont="1" applyBorder="1" applyAlignment="1" applyProtection="1">
      <protection locked="0"/>
    </xf>
    <xf numFmtId="174" fontId="1" fillId="0" borderId="31" xfId="0" applyNumberFormat="1" applyFont="1" applyBorder="1" applyAlignment="1" applyProtection="1"/>
    <xf numFmtId="174" fontId="0" fillId="0" borderId="6" xfId="0" applyNumberFormat="1" applyBorder="1" applyAlignment="1" applyProtection="1"/>
    <xf numFmtId="174" fontId="0" fillId="0" borderId="8" xfId="0" applyNumberFormat="1" applyBorder="1" applyAlignment="1" applyProtection="1"/>
    <xf numFmtId="40" fontId="27" fillId="0" borderId="36" xfId="0" applyNumberFormat="1" applyFont="1" applyBorder="1" applyAlignment="1" applyProtection="1">
      <alignment horizontal="center"/>
      <protection locked="0"/>
    </xf>
    <xf numFmtId="40" fontId="27" fillId="0" borderId="22" xfId="0" applyNumberFormat="1" applyFont="1" applyBorder="1" applyAlignment="1" applyProtection="1">
      <alignment horizontal="center"/>
      <protection locked="0"/>
    </xf>
    <xf numFmtId="40" fontId="27" fillId="0" borderId="38" xfId="0" applyNumberFormat="1" applyFont="1" applyBorder="1" applyAlignment="1" applyProtection="1">
      <alignment horizontal="center"/>
      <protection locked="0"/>
    </xf>
    <xf numFmtId="40" fontId="27" fillId="0" borderId="39" xfId="0" applyNumberFormat="1" applyFont="1" applyBorder="1" applyAlignment="1" applyProtection="1">
      <alignment horizontal="center"/>
      <protection locked="0"/>
    </xf>
    <xf numFmtId="0" fontId="1" fillId="0" borderId="21" xfId="0" applyFont="1" applyBorder="1" applyAlignment="1" applyProtection="1">
      <alignment horizontal="left"/>
    </xf>
    <xf numFmtId="0" fontId="0" fillId="0" borderId="7" xfId="0" applyBorder="1" applyAlignment="1" applyProtection="1"/>
    <xf numFmtId="0" fontId="2" fillId="0" borderId="5" xfId="0" applyFont="1" applyBorder="1" applyAlignment="1" applyProtection="1">
      <alignment horizontal="center"/>
    </xf>
    <xf numFmtId="0" fontId="33" fillId="0" borderId="34" xfId="0" applyFont="1" applyBorder="1" applyAlignment="1" applyProtection="1">
      <protection locked="0"/>
    </xf>
    <xf numFmtId="0" fontId="0" fillId="0" borderId="11" xfId="0" applyBorder="1" applyAlignment="1" applyProtection="1">
      <protection locked="0"/>
    </xf>
    <xf numFmtId="0" fontId="0" fillId="0" borderId="15" xfId="0" applyBorder="1" applyAlignment="1" applyProtection="1">
      <protection locked="0"/>
    </xf>
    <xf numFmtId="164" fontId="1" fillId="0" borderId="34" xfId="0" applyNumberFormat="1" applyFont="1" applyBorder="1" applyAlignment="1" applyProtection="1">
      <alignment horizontal="center"/>
    </xf>
    <xf numFmtId="164" fontId="1" fillId="0" borderId="40" xfId="0" applyNumberFormat="1" applyFont="1" applyBorder="1" applyAlignment="1" applyProtection="1">
      <alignment horizontal="center"/>
    </xf>
    <xf numFmtId="164" fontId="1" fillId="0" borderId="20" xfId="0" applyNumberFormat="1" applyFont="1" applyBorder="1" applyAlignment="1" applyProtection="1">
      <alignment horizontal="center"/>
    </xf>
    <xf numFmtId="164" fontId="1" fillId="0" borderId="4" xfId="0" applyNumberFormat="1" applyFont="1" applyBorder="1" applyAlignment="1" applyProtection="1">
      <alignment horizontal="center"/>
    </xf>
    <xf numFmtId="0" fontId="29" fillId="0" borderId="19" xfId="0" quotePrefix="1" applyFont="1" applyBorder="1" applyAlignment="1" applyProtection="1">
      <alignment horizontal="left" vertical="top"/>
    </xf>
    <xf numFmtId="0" fontId="0" fillId="0" borderId="12" xfId="0" applyBorder="1" applyAlignment="1"/>
    <xf numFmtId="0" fontId="0" fillId="0" borderId="13" xfId="0" applyBorder="1" applyAlignment="1"/>
    <xf numFmtId="0" fontId="0" fillId="0" borderId="20" xfId="0" applyBorder="1" applyAlignment="1"/>
    <xf numFmtId="0" fontId="0" fillId="0" borderId="0" xfId="0" applyBorder="1" applyAlignment="1"/>
    <xf numFmtId="0" fontId="0" fillId="0" borderId="4" xfId="0" applyBorder="1" applyAlignment="1"/>
    <xf numFmtId="0" fontId="23" fillId="0" borderId="14" xfId="0" applyFont="1" applyBorder="1" applyAlignment="1" applyProtection="1">
      <alignment vertical="top"/>
    </xf>
    <xf numFmtId="0" fontId="0" fillId="0" borderId="10" xfId="0" applyBorder="1" applyAlignment="1">
      <alignment vertical="top"/>
    </xf>
    <xf numFmtId="0" fontId="0" fillId="0" borderId="6" xfId="0" applyBorder="1" applyAlignment="1"/>
    <xf numFmtId="0" fontId="23" fillId="0" borderId="14" xfId="0" quotePrefix="1" applyNumberFormat="1" applyFont="1" applyBorder="1" applyAlignment="1" applyProtection="1">
      <alignment horizontal="left" vertical="top"/>
    </xf>
    <xf numFmtId="0" fontId="0" fillId="0" borderId="45" xfId="0" applyBorder="1" applyAlignment="1">
      <alignment vertical="top"/>
    </xf>
    <xf numFmtId="0" fontId="1" fillId="0" borderId="44" xfId="0" applyFont="1" applyBorder="1" applyAlignment="1" applyProtection="1"/>
    <xf numFmtId="0" fontId="0" fillId="0" borderId="43" xfId="0" applyBorder="1" applyAlignment="1"/>
    <xf numFmtId="168" fontId="2" fillId="0" borderId="21" xfId="0" applyNumberFormat="1" applyFont="1" applyBorder="1" applyAlignment="1" applyProtection="1">
      <alignment horizontal="center"/>
      <protection locked="0"/>
    </xf>
    <xf numFmtId="168" fontId="2" fillId="0" borderId="7" xfId="0" applyNumberFormat="1" applyFont="1" applyBorder="1" applyAlignment="1" applyProtection="1">
      <alignment horizontal="center"/>
      <protection locked="0"/>
    </xf>
    <xf numFmtId="0" fontId="1" fillId="0" borderId="21" xfId="0" applyFont="1" applyBorder="1" applyAlignment="1" applyProtection="1"/>
    <xf numFmtId="167" fontId="16" fillId="0" borderId="21" xfId="0" applyNumberFormat="1" applyFont="1" applyBorder="1" applyAlignment="1" applyProtection="1">
      <alignment horizontal="center"/>
    </xf>
    <xf numFmtId="167" fontId="16" fillId="0" borderId="1" xfId="0" applyNumberFormat="1" applyFont="1" applyBorder="1" applyAlignment="1" applyProtection="1">
      <alignment horizontal="center"/>
    </xf>
    <xf numFmtId="167" fontId="16" fillId="0" borderId="7" xfId="0" applyNumberFormat="1" applyFont="1" applyBorder="1" applyAlignment="1" applyProtection="1">
      <alignment horizontal="center"/>
    </xf>
    <xf numFmtId="0" fontId="1" fillId="0" borderId="1" xfId="0" applyFont="1" applyBorder="1" applyAlignment="1" applyProtection="1">
      <protection locked="0"/>
    </xf>
    <xf numFmtId="0" fontId="1" fillId="0" borderId="7" xfId="0" applyFont="1" applyBorder="1" applyAlignment="1" applyProtection="1">
      <protection locked="0"/>
    </xf>
    <xf numFmtId="40" fontId="27" fillId="0" borderId="33" xfId="0" applyNumberFormat="1" applyFont="1" applyBorder="1" applyAlignment="1" applyProtection="1">
      <alignment horizontal="center"/>
    </xf>
    <xf numFmtId="40" fontId="27" fillId="0" borderId="9" xfId="0" applyNumberFormat="1" applyFont="1" applyBorder="1" applyAlignment="1" applyProtection="1">
      <alignment horizontal="center"/>
    </xf>
    <xf numFmtId="173" fontId="1" fillId="0" borderId="31" xfId="0" applyNumberFormat="1" applyFont="1" applyBorder="1" applyAlignment="1" applyProtection="1">
      <alignment horizontal="center"/>
    </xf>
    <xf numFmtId="173" fontId="1" fillId="0" borderId="8" xfId="0" applyNumberFormat="1" applyFont="1" applyBorder="1" applyAlignment="1" applyProtection="1">
      <alignment horizontal="center"/>
    </xf>
    <xf numFmtId="44" fontId="2" fillId="0" borderId="38" xfId="2" applyFont="1" applyBorder="1" applyAlignment="1" applyProtection="1">
      <alignment horizontal="right"/>
      <protection locked="0"/>
    </xf>
    <xf numFmtId="44" fontId="2" fillId="0" borderId="39" xfId="2" quotePrefix="1" applyFont="1" applyBorder="1" applyAlignment="1" applyProtection="1">
      <alignment horizontal="right"/>
      <protection locked="0"/>
    </xf>
    <xf numFmtId="0" fontId="7" fillId="0" borderId="19" xfId="0" applyFont="1" applyBorder="1" applyAlignment="1" applyProtection="1">
      <alignment horizontal="center"/>
    </xf>
    <xf numFmtId="0" fontId="7" fillId="0" borderId="13" xfId="0" applyFont="1" applyBorder="1" applyAlignment="1" applyProtection="1">
      <alignment horizontal="center"/>
    </xf>
    <xf numFmtId="0" fontId="3" fillId="0" borderId="3" xfId="0" applyFont="1" applyBorder="1" applyAlignment="1" applyProtection="1">
      <alignment horizontal="center"/>
    </xf>
    <xf numFmtId="40" fontId="27" fillId="0" borderId="21" xfId="0" applyNumberFormat="1" applyFont="1" applyBorder="1" applyAlignment="1" applyProtection="1">
      <alignment horizontal="center"/>
      <protection locked="0"/>
    </xf>
    <xf numFmtId="40" fontId="27" fillId="0" borderId="7" xfId="0" applyNumberFormat="1" applyFont="1" applyBorder="1" applyAlignment="1" applyProtection="1">
      <alignment horizontal="center"/>
      <protection locked="0"/>
    </xf>
    <xf numFmtId="40" fontId="27" fillId="0" borderId="10" xfId="0" applyNumberFormat="1" applyFont="1" applyBorder="1" applyAlignment="1" applyProtection="1">
      <alignment horizontal="center"/>
    </xf>
    <xf numFmtId="44" fontId="2" fillId="0" borderId="38" xfId="2" quotePrefix="1" applyFont="1" applyBorder="1" applyAlignment="1" applyProtection="1">
      <alignment horizontal="right"/>
      <protection locked="0"/>
    </xf>
    <xf numFmtId="0" fontId="32" fillId="0" borderId="21" xfId="0" applyFont="1" applyBorder="1" applyAlignment="1" applyProtection="1">
      <alignment horizontal="center"/>
    </xf>
    <xf numFmtId="0" fontId="32" fillId="0" borderId="7" xfId="0" applyFont="1" applyBorder="1" applyAlignment="1" applyProtection="1">
      <alignment horizontal="center"/>
    </xf>
    <xf numFmtId="167" fontId="16" fillId="0" borderId="34" xfId="0" applyNumberFormat="1" applyFont="1" applyBorder="1" applyAlignment="1" applyProtection="1">
      <alignment horizontal="center"/>
    </xf>
    <xf numFmtId="167" fontId="16" fillId="0" borderId="11" xfId="0" applyNumberFormat="1" applyFont="1" applyBorder="1" applyAlignment="1" applyProtection="1">
      <alignment horizontal="center"/>
    </xf>
    <xf numFmtId="167" fontId="16" fillId="0" borderId="15" xfId="0" applyNumberFormat="1" applyFont="1" applyBorder="1" applyAlignment="1" applyProtection="1">
      <alignment horizontal="center"/>
    </xf>
    <xf numFmtId="166" fontId="24" fillId="0" borderId="0" xfId="0" applyNumberFormat="1" applyFont="1" applyAlignment="1" applyProtection="1">
      <alignment horizontal="center"/>
    </xf>
    <xf numFmtId="165" fontId="38" fillId="0" borderId="36" xfId="0" applyNumberFormat="1" applyFont="1" applyBorder="1" applyAlignment="1" applyProtection="1">
      <alignment horizontal="center"/>
    </xf>
    <xf numFmtId="165" fontId="38" fillId="0" borderId="22" xfId="0" applyNumberFormat="1" applyFont="1" applyBorder="1" applyAlignment="1" applyProtection="1">
      <alignment horizontal="center"/>
    </xf>
    <xf numFmtId="0" fontId="19" fillId="3" borderId="32" xfId="0" applyFont="1" applyFill="1" applyBorder="1" applyAlignment="1" applyProtection="1">
      <alignment horizontal="center"/>
    </xf>
    <xf numFmtId="0" fontId="19" fillId="3" borderId="25" xfId="0" applyFont="1" applyFill="1" applyBorder="1" applyAlignment="1" applyProtection="1">
      <alignment horizontal="center"/>
    </xf>
    <xf numFmtId="0" fontId="19" fillId="3" borderId="37" xfId="0" applyFont="1" applyFill="1" applyBorder="1" applyAlignment="1" applyProtection="1">
      <alignment horizontal="center"/>
    </xf>
    <xf numFmtId="165" fontId="24" fillId="0" borderId="36" xfId="0" applyNumberFormat="1" applyFont="1" applyBorder="1" applyAlignment="1" applyProtection="1">
      <alignment horizontal="center"/>
    </xf>
    <xf numFmtId="165" fontId="24" fillId="0" borderId="22" xfId="0" applyNumberFormat="1" applyFont="1" applyBorder="1" applyAlignment="1" applyProtection="1">
      <alignment horizontal="center"/>
    </xf>
    <xf numFmtId="40" fontId="32" fillId="0" borderId="38" xfId="0" applyNumberFormat="1" applyFont="1" applyBorder="1" applyAlignment="1" applyProtection="1">
      <alignment horizontal="center" vertical="center"/>
    </xf>
    <xf numFmtId="40" fontId="32" fillId="0" borderId="39" xfId="0" applyNumberFormat="1" applyFont="1" applyBorder="1" applyAlignment="1" applyProtection="1">
      <alignment horizontal="center" vertical="center"/>
    </xf>
    <xf numFmtId="164" fontId="1" fillId="0" borderId="15" xfId="0" applyNumberFormat="1" applyFont="1" applyBorder="1" applyAlignment="1" applyProtection="1">
      <alignment horizontal="center"/>
    </xf>
    <xf numFmtId="0" fontId="0" fillId="0" borderId="34" xfId="0" applyBorder="1" applyAlignment="1"/>
    <xf numFmtId="0" fontId="0" fillId="0" borderId="11" xfId="0" applyBorder="1" applyAlignment="1"/>
    <xf numFmtId="0" fontId="0" fillId="0" borderId="15" xfId="0" applyBorder="1" applyAlignment="1"/>
    <xf numFmtId="0" fontId="1" fillId="0" borderId="0" xfId="0" applyFont="1" applyAlignment="1">
      <alignment horizontal="left" wrapText="1"/>
    </xf>
    <xf numFmtId="0" fontId="0" fillId="0" borderId="0" xfId="0" applyAlignment="1">
      <alignment horizontal="left" wrapText="1"/>
    </xf>
    <xf numFmtId="0" fontId="43" fillId="0" borderId="0" xfId="3" applyAlignment="1" applyProtection="1">
      <protection locked="0"/>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40033</xdr:colOff>
      <xdr:row>4</xdr:row>
      <xdr:rowOff>66675</xdr:rowOff>
    </xdr:to>
    <xdr:pic>
      <xdr:nvPicPr>
        <xdr:cNvPr id="3" name="Picture 2" descr="ueilogo_blk_out.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0" y="0"/>
          <a:ext cx="2068858"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12</xdr:row>
      <xdr:rowOff>9525</xdr:rowOff>
    </xdr:from>
    <xdr:to>
      <xdr:col>3</xdr:col>
      <xdr:colOff>514350</xdr:colOff>
      <xdr:row>12</xdr:row>
      <xdr:rowOff>114300</xdr:rowOff>
    </xdr:to>
    <xdr:sp macro="" textlink="">
      <xdr:nvSpPr>
        <xdr:cNvPr id="1031" name="Text Box 7">
          <a:extLst>
            <a:ext uri="{FF2B5EF4-FFF2-40B4-BE49-F238E27FC236}">
              <a16:creationId xmlns:a16="http://schemas.microsoft.com/office/drawing/2014/main" id="{00000000-0008-0000-0200-000007040000}"/>
            </a:ext>
          </a:extLst>
        </xdr:cNvPr>
        <xdr:cNvSpPr txBox="1">
          <a:spLocks noChangeArrowheads="1"/>
        </xdr:cNvSpPr>
      </xdr:nvSpPr>
      <xdr:spPr bwMode="auto">
        <a:xfrm>
          <a:off x="857250" y="2400300"/>
          <a:ext cx="87630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MAILING ADDRESS</a:t>
          </a:r>
        </a:p>
      </xdr:txBody>
    </xdr:sp>
    <xdr:clientData/>
  </xdr:twoCellAnchor>
  <xdr:twoCellAnchor>
    <xdr:from>
      <xdr:col>7</xdr:col>
      <xdr:colOff>9525</xdr:colOff>
      <xdr:row>12</xdr:row>
      <xdr:rowOff>28575</xdr:rowOff>
    </xdr:from>
    <xdr:to>
      <xdr:col>7</xdr:col>
      <xdr:colOff>447675</xdr:colOff>
      <xdr:row>12</xdr:row>
      <xdr:rowOff>161925</xdr:rowOff>
    </xdr:to>
    <xdr:sp macro="" textlink="">
      <xdr:nvSpPr>
        <xdr:cNvPr id="1032" name="Text Box 8">
          <a:extLst>
            <a:ext uri="{FF2B5EF4-FFF2-40B4-BE49-F238E27FC236}">
              <a16:creationId xmlns:a16="http://schemas.microsoft.com/office/drawing/2014/main" id="{00000000-0008-0000-0200-000008040000}"/>
            </a:ext>
          </a:extLst>
        </xdr:cNvPr>
        <xdr:cNvSpPr txBox="1">
          <a:spLocks noChangeArrowheads="1"/>
        </xdr:cNvSpPr>
      </xdr:nvSpPr>
      <xdr:spPr bwMode="auto">
        <a:xfrm>
          <a:off x="4105275" y="2419350"/>
          <a:ext cx="438150" cy="1333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CITY</a:t>
          </a:r>
        </a:p>
      </xdr:txBody>
    </xdr:sp>
    <xdr:clientData/>
  </xdr:twoCellAnchor>
  <xdr:twoCellAnchor>
    <xdr:from>
      <xdr:col>9</xdr:col>
      <xdr:colOff>9525</xdr:colOff>
      <xdr:row>12</xdr:row>
      <xdr:rowOff>9525</xdr:rowOff>
    </xdr:from>
    <xdr:to>
      <xdr:col>9</xdr:col>
      <xdr:colOff>523875</xdr:colOff>
      <xdr:row>12</xdr:row>
      <xdr:rowOff>114300</xdr:rowOff>
    </xdr:to>
    <xdr:sp macro="" textlink="">
      <xdr:nvSpPr>
        <xdr:cNvPr id="1033" name="Text Box 9">
          <a:extLst>
            <a:ext uri="{FF2B5EF4-FFF2-40B4-BE49-F238E27FC236}">
              <a16:creationId xmlns:a16="http://schemas.microsoft.com/office/drawing/2014/main" id="{00000000-0008-0000-0200-000009040000}"/>
            </a:ext>
          </a:extLst>
        </xdr:cNvPr>
        <xdr:cNvSpPr txBox="1">
          <a:spLocks noChangeArrowheads="1"/>
        </xdr:cNvSpPr>
      </xdr:nvSpPr>
      <xdr:spPr bwMode="auto">
        <a:xfrm>
          <a:off x="5334000" y="2400300"/>
          <a:ext cx="51435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STATE</a:t>
          </a:r>
        </a:p>
      </xdr:txBody>
    </xdr:sp>
    <xdr:clientData/>
  </xdr:twoCellAnchor>
  <xdr:twoCellAnchor>
    <xdr:from>
      <xdr:col>10</xdr:col>
      <xdr:colOff>19050</xdr:colOff>
      <xdr:row>12</xdr:row>
      <xdr:rowOff>9525</xdr:rowOff>
    </xdr:from>
    <xdr:to>
      <xdr:col>10</xdr:col>
      <xdr:colOff>533400</xdr:colOff>
      <xdr:row>12</xdr:row>
      <xdr:rowOff>114300</xdr:rowOff>
    </xdr:to>
    <xdr:sp macro="" textlink="">
      <xdr:nvSpPr>
        <xdr:cNvPr id="1034" name="Text Box 10">
          <a:extLst>
            <a:ext uri="{FF2B5EF4-FFF2-40B4-BE49-F238E27FC236}">
              <a16:creationId xmlns:a16="http://schemas.microsoft.com/office/drawing/2014/main" id="{00000000-0008-0000-0200-00000A040000}"/>
            </a:ext>
          </a:extLst>
        </xdr:cNvPr>
        <xdr:cNvSpPr txBox="1">
          <a:spLocks noChangeArrowheads="1"/>
        </xdr:cNvSpPr>
      </xdr:nvSpPr>
      <xdr:spPr bwMode="auto">
        <a:xfrm>
          <a:off x="5934075" y="2400300"/>
          <a:ext cx="514350" cy="1047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600" b="0" i="0" u="none" strike="noStrike" baseline="0">
              <a:solidFill>
                <a:srgbClr val="000000"/>
              </a:solidFill>
              <a:latin typeface="Arial"/>
              <a:cs typeface="Arial"/>
            </a:rPr>
            <a:t>ZIP</a:t>
          </a:r>
        </a:p>
      </xdr:txBody>
    </xdr:sp>
    <xdr:clientData/>
  </xdr:twoCellAnchor>
  <xdr:twoCellAnchor editAs="oneCell">
    <xdr:from>
      <xdr:col>0</xdr:col>
      <xdr:colOff>0</xdr:colOff>
      <xdr:row>0</xdr:row>
      <xdr:rowOff>0</xdr:rowOff>
    </xdr:from>
    <xdr:to>
      <xdr:col>4</xdr:col>
      <xdr:colOff>325783</xdr:colOff>
      <xdr:row>5</xdr:row>
      <xdr:rowOff>38100</xdr:rowOff>
    </xdr:to>
    <xdr:pic>
      <xdr:nvPicPr>
        <xdr:cNvPr id="7" name="Picture 6" descr="ueilogo_blk_out.pn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stretch>
          <a:fillRect/>
        </a:stretch>
      </xdr:blipFill>
      <xdr:spPr>
        <a:xfrm>
          <a:off x="0" y="0"/>
          <a:ext cx="2068858"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xdr:colOff>
      <xdr:row>31</xdr:row>
      <xdr:rowOff>152400</xdr:rowOff>
    </xdr:from>
    <xdr:to>
      <xdr:col>11</xdr:col>
      <xdr:colOff>409575</xdr:colOff>
      <xdr:row>34</xdr:row>
      <xdr:rowOff>28575</xdr:rowOff>
    </xdr:to>
    <xdr:sp macro="" textlink="">
      <xdr:nvSpPr>
        <xdr:cNvPr id="5121" name="Text Box 1">
          <a:extLst>
            <a:ext uri="{FF2B5EF4-FFF2-40B4-BE49-F238E27FC236}">
              <a16:creationId xmlns:a16="http://schemas.microsoft.com/office/drawing/2014/main" id="{00000000-0008-0000-0300-000001140000}"/>
            </a:ext>
          </a:extLst>
        </xdr:cNvPr>
        <xdr:cNvSpPr txBox="1">
          <a:spLocks noChangeArrowheads="1"/>
        </xdr:cNvSpPr>
      </xdr:nvSpPr>
      <xdr:spPr bwMode="auto">
        <a:xfrm>
          <a:off x="5829300" y="6515100"/>
          <a:ext cx="390525" cy="447675"/>
        </a:xfrm>
        <a:prstGeom prst="rect">
          <a:avLst/>
        </a:prstGeom>
        <a:noFill/>
        <a:ln w="9525">
          <a:noFill/>
          <a:miter lim="800000"/>
          <a:headEnd/>
          <a:tailEnd/>
        </a:ln>
      </xdr:spPr>
      <xdr:txBody>
        <a:bodyPr vertOverflow="clip" wrap="square" lIns="0" tIns="0" rIns="0" bIns="0" anchor="t" upright="1"/>
        <a:lstStyle/>
        <a:p>
          <a:pPr algn="r" rtl="0">
            <a:defRPr sz="1000"/>
          </a:pPr>
          <a:r>
            <a:rPr lang="en-US" sz="800" b="1" i="0" u="none" strike="noStrike" baseline="0">
              <a:solidFill>
                <a:srgbClr val="000000"/>
              </a:solidFill>
              <a:latin typeface="Arial"/>
              <a:cs typeface="Arial"/>
            </a:rPr>
            <a:t>(enter </a:t>
          </a:r>
        </a:p>
        <a:p>
          <a:pPr algn="r" rtl="0">
            <a:defRPr sz="1000"/>
          </a:pPr>
          <a:r>
            <a:rPr lang="en-US" sz="800" b="1" i="0" u="none" strike="noStrike" baseline="0">
              <a:solidFill>
                <a:srgbClr val="000000"/>
              </a:solidFill>
              <a:latin typeface="Arial"/>
              <a:cs typeface="Arial"/>
            </a:rPr>
            <a:t>  as a minus)</a:t>
          </a:r>
        </a:p>
        <a:p>
          <a:pPr algn="r" rtl="0">
            <a:defRPr sz="1000"/>
          </a:pPr>
          <a:r>
            <a:rPr lang="en-US" sz="800" b="1" i="0" u="none" strike="noStrike" baseline="0">
              <a:solidFill>
                <a:srgbClr val="000000"/>
              </a:solidFill>
              <a:latin typeface="Arial"/>
              <a:cs typeface="Arial"/>
            </a:rPr>
            <a:t> </a:t>
          </a:r>
          <a:r>
            <a:rPr lang="en-US" sz="700" b="1" i="0" u="none" strike="noStrike" baseline="0">
              <a:solidFill>
                <a:srgbClr val="000000"/>
              </a:solidFill>
              <a:latin typeface="Arial"/>
              <a:cs typeface="Arial"/>
            </a:rPr>
            <a:t>(credit)</a:t>
          </a:r>
        </a:p>
      </xdr:txBody>
    </xdr:sp>
    <xdr:clientData/>
  </xdr:twoCellAnchor>
  <xdr:twoCellAnchor editAs="oneCell">
    <xdr:from>
      <xdr:col>0</xdr:col>
      <xdr:colOff>0</xdr:colOff>
      <xdr:row>0</xdr:row>
      <xdr:rowOff>0</xdr:rowOff>
    </xdr:from>
    <xdr:to>
      <xdr:col>3</xdr:col>
      <xdr:colOff>11458</xdr:colOff>
      <xdr:row>4</xdr:row>
      <xdr:rowOff>114300</xdr:rowOff>
    </xdr:to>
    <xdr:pic>
      <xdr:nvPicPr>
        <xdr:cNvPr id="4" name="Picture 3" descr="ueilogo_blk_out.pn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0" y="0"/>
          <a:ext cx="2068858"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57150</xdr:colOff>
      <xdr:row>68</xdr:row>
      <xdr:rowOff>76200</xdr:rowOff>
    </xdr:from>
    <xdr:to>
      <xdr:col>12</xdr:col>
      <xdr:colOff>0</xdr:colOff>
      <xdr:row>69</xdr:row>
      <xdr:rowOff>180975</xdr:rowOff>
    </xdr:to>
    <xdr:sp macro="" textlink="">
      <xdr:nvSpPr>
        <xdr:cNvPr id="6145" name="Text Box 1">
          <a:extLst>
            <a:ext uri="{FF2B5EF4-FFF2-40B4-BE49-F238E27FC236}">
              <a16:creationId xmlns:a16="http://schemas.microsoft.com/office/drawing/2014/main" id="{00000000-0008-0000-0400-000001180000}"/>
            </a:ext>
          </a:extLst>
        </xdr:cNvPr>
        <xdr:cNvSpPr txBox="1">
          <a:spLocks noChangeArrowheads="1"/>
        </xdr:cNvSpPr>
      </xdr:nvSpPr>
      <xdr:spPr bwMode="auto">
        <a:xfrm>
          <a:off x="5372100" y="15563850"/>
          <a:ext cx="457200" cy="295275"/>
        </a:xfrm>
        <a:prstGeom prst="rect">
          <a:avLst/>
        </a:prstGeom>
        <a:noFill/>
        <a:ln w="9525">
          <a:noFill/>
          <a:miter lim="800000"/>
          <a:headEnd/>
          <a:tailEnd/>
        </a:ln>
      </xdr:spPr>
      <xdr:txBody>
        <a:bodyPr vertOverflow="clip" wrap="square" lIns="0" tIns="0" rIns="0" bIns="0" anchor="t" upright="1"/>
        <a:lstStyle/>
        <a:p>
          <a:pPr algn="r" rtl="0">
            <a:defRPr sz="1000"/>
          </a:pPr>
          <a:r>
            <a:rPr lang="en-US" sz="800" b="1" i="0" u="none" strike="noStrike" baseline="0">
              <a:solidFill>
                <a:srgbClr val="000000"/>
              </a:solidFill>
              <a:latin typeface="Arial"/>
              <a:cs typeface="Arial"/>
            </a:rPr>
            <a:t>enter as </a:t>
          </a:r>
          <a:r>
            <a:rPr lang="en-US" sz="700" b="1" i="0" u="none" strike="noStrike" baseline="0">
              <a:solidFill>
                <a:srgbClr val="000000"/>
              </a:solidFill>
              <a:latin typeface="Arial"/>
              <a:cs typeface="Arial"/>
            </a:rPr>
            <a:t>(minus)</a:t>
          </a:r>
        </a:p>
      </xdr:txBody>
    </xdr:sp>
    <xdr:clientData/>
  </xdr:twoCellAnchor>
  <xdr:twoCellAnchor editAs="oneCell">
    <xdr:from>
      <xdr:col>0</xdr:col>
      <xdr:colOff>0</xdr:colOff>
      <xdr:row>0</xdr:row>
      <xdr:rowOff>0</xdr:rowOff>
    </xdr:from>
    <xdr:to>
      <xdr:col>3</xdr:col>
      <xdr:colOff>201958</xdr:colOff>
      <xdr:row>4</xdr:row>
      <xdr:rowOff>114300</xdr:rowOff>
    </xdr:to>
    <xdr:pic>
      <xdr:nvPicPr>
        <xdr:cNvPr id="4" name="Picture 3" descr="ueilogo_blk_out.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0" y="0"/>
          <a:ext cx="2068858"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sus.edu/aba/accounts-payable/travel.html" TargetMode="External"/><Relationship Id="rId1" Type="http://schemas.openxmlformats.org/officeDocument/2006/relationships/hyperlink" Target="http://www.calhr.ca.gov/employees/pages/travel-reimbursements.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hyperlink" Target="http://www.enterprises.csus.edu/wp-content/uploads/2012/08/Policy2035-Travel_Policy.pdf" TargetMode="External"/><Relationship Id="rId2" Type="http://schemas.openxmlformats.org/officeDocument/2006/relationships/hyperlink" Target="http://www.csus.edu/travel/apinfo.htm" TargetMode="External"/><Relationship Id="rId1" Type="http://schemas.openxmlformats.org/officeDocument/2006/relationships/hyperlink" Target="http://www.dpa.ca.gov/jobinfo/statetravel.shtm"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40"/>
  <sheetViews>
    <sheetView showGridLines="0" tabSelected="1" zoomScaleNormal="100" workbookViewId="0"/>
  </sheetViews>
  <sheetFormatPr defaultRowHeight="12.75" x14ac:dyDescent="0.2"/>
  <cols>
    <col min="1" max="1" width="101.28515625" customWidth="1"/>
  </cols>
  <sheetData>
    <row r="1" spans="1:9" ht="18" x14ac:dyDescent="0.25">
      <c r="A1" s="197" t="s">
        <v>162</v>
      </c>
      <c r="B1" s="198"/>
      <c r="C1" s="198"/>
      <c r="D1" s="198"/>
      <c r="E1" s="198"/>
      <c r="F1" s="198"/>
      <c r="G1" s="198"/>
      <c r="H1" s="198"/>
      <c r="I1" s="198"/>
    </row>
    <row r="2" spans="1:9" ht="18" x14ac:dyDescent="0.25">
      <c r="A2" s="197" t="s">
        <v>139</v>
      </c>
      <c r="B2" s="198"/>
      <c r="C2" s="198"/>
      <c r="D2" s="198"/>
      <c r="E2" s="198"/>
      <c r="F2" s="198"/>
      <c r="G2" s="198"/>
      <c r="H2" s="198"/>
      <c r="I2" s="198"/>
    </row>
    <row r="4" spans="1:9" x14ac:dyDescent="0.2">
      <c r="A4" s="230" t="s">
        <v>171</v>
      </c>
    </row>
    <row r="5" spans="1:9" x14ac:dyDescent="0.2">
      <c r="A5" s="210" t="s">
        <v>186</v>
      </c>
      <c r="B5" s="210"/>
    </row>
    <row r="6" spans="1:9" x14ac:dyDescent="0.2">
      <c r="A6" s="210" t="s">
        <v>185</v>
      </c>
      <c r="B6" s="210"/>
    </row>
    <row r="7" spans="1:9" x14ac:dyDescent="0.2">
      <c r="A7" s="210"/>
      <c r="B7" s="210"/>
    </row>
    <row r="8" spans="1:9" x14ac:dyDescent="0.2">
      <c r="A8" s="210" t="s">
        <v>175</v>
      </c>
    </row>
    <row r="10" spans="1:9" x14ac:dyDescent="0.2">
      <c r="A10" t="s">
        <v>184</v>
      </c>
    </row>
    <row r="11" spans="1:9" x14ac:dyDescent="0.2">
      <c r="A11" t="s">
        <v>183</v>
      </c>
    </row>
    <row r="12" spans="1:9" x14ac:dyDescent="0.2">
      <c r="A12" t="s">
        <v>188</v>
      </c>
    </row>
    <row r="13" spans="1:9" x14ac:dyDescent="0.2">
      <c r="A13" t="s">
        <v>189</v>
      </c>
    </row>
    <row r="14" spans="1:9" x14ac:dyDescent="0.2">
      <c r="A14" t="s">
        <v>190</v>
      </c>
    </row>
    <row r="15" spans="1:9" x14ac:dyDescent="0.2">
      <c r="A15" t="s">
        <v>191</v>
      </c>
    </row>
    <row r="17" spans="1:2" x14ac:dyDescent="0.2">
      <c r="A17" t="s">
        <v>176</v>
      </c>
    </row>
    <row r="19" spans="1:2" x14ac:dyDescent="0.2">
      <c r="A19" t="s">
        <v>173</v>
      </c>
    </row>
    <row r="20" spans="1:2" x14ac:dyDescent="0.2">
      <c r="A20" s="210" t="s">
        <v>174</v>
      </c>
      <c r="B20" s="210"/>
    </row>
    <row r="21" spans="1:2" x14ac:dyDescent="0.2">
      <c r="A21" s="210"/>
      <c r="B21" s="210"/>
    </row>
    <row r="22" spans="1:2" x14ac:dyDescent="0.2">
      <c r="A22" s="231" t="s">
        <v>187</v>
      </c>
      <c r="B22" s="210"/>
    </row>
    <row r="23" spans="1:2" x14ac:dyDescent="0.2">
      <c r="A23" s="210" t="s">
        <v>192</v>
      </c>
      <c r="B23" s="210"/>
    </row>
    <row r="24" spans="1:2" x14ac:dyDescent="0.2">
      <c r="A24" s="210" t="s">
        <v>177</v>
      </c>
      <c r="B24" s="210"/>
    </row>
    <row r="25" spans="1:2" x14ac:dyDescent="0.2">
      <c r="A25" s="210" t="s">
        <v>178</v>
      </c>
      <c r="B25" s="210"/>
    </row>
    <row r="26" spans="1:2" x14ac:dyDescent="0.2">
      <c r="A26" s="210"/>
      <c r="B26" s="210"/>
    </row>
    <row r="27" spans="1:2" x14ac:dyDescent="0.2">
      <c r="A27" s="210" t="s">
        <v>179</v>
      </c>
      <c r="B27" s="210"/>
    </row>
    <row r="28" spans="1:2" x14ac:dyDescent="0.2">
      <c r="A28" s="460" t="s">
        <v>223</v>
      </c>
      <c r="B28" s="210"/>
    </row>
    <row r="29" spans="1:2" x14ac:dyDescent="0.2">
      <c r="A29" s="218"/>
      <c r="B29" s="210"/>
    </row>
    <row r="30" spans="1:2" x14ac:dyDescent="0.2">
      <c r="A30" s="210" t="s">
        <v>180</v>
      </c>
      <c r="B30" s="210"/>
    </row>
    <row r="31" spans="1:2" x14ac:dyDescent="0.2">
      <c r="A31" s="460" t="s">
        <v>224</v>
      </c>
      <c r="B31" s="210"/>
    </row>
    <row r="32" spans="1:2" x14ac:dyDescent="0.2">
      <c r="A32" s="218"/>
      <c r="B32" s="210"/>
    </row>
    <row r="33" spans="1:2" x14ac:dyDescent="0.2">
      <c r="A33" s="210" t="s">
        <v>181</v>
      </c>
      <c r="B33" s="210"/>
    </row>
    <row r="35" spans="1:2" x14ac:dyDescent="0.2">
      <c r="A35" t="s">
        <v>182</v>
      </c>
    </row>
    <row r="37" spans="1:2" x14ac:dyDescent="0.2">
      <c r="A37" t="s">
        <v>163</v>
      </c>
    </row>
    <row r="38" spans="1:2" x14ac:dyDescent="0.2">
      <c r="A38" t="s">
        <v>208</v>
      </c>
    </row>
    <row r="39" spans="1:2" x14ac:dyDescent="0.2">
      <c r="A39" t="s">
        <v>197</v>
      </c>
    </row>
    <row r="40" spans="1:2" x14ac:dyDescent="0.2">
      <c r="A40" t="s">
        <v>164</v>
      </c>
    </row>
  </sheetData>
  <sheetProtection algorithmName="SHA-512" hashValue="cTbwkrt1zzg/AR3nKDa/LyDDmivpGcLCoZWlGF7bctnjIo/FaTAqjTaR/UNemuT8Kf9R4BiKWSiXr2FGFWxq2g==" saltValue="OWzGXf2I3MeFu64YXUt/nA==" spinCount="100000" sheet="1" objects="1" scenarios="1"/>
  <phoneticPr fontId="27" type="noConversion"/>
  <hyperlinks>
    <hyperlink ref="A31" r:id="rId1"/>
    <hyperlink ref="A28" r:id="rId2"/>
  </hyperlinks>
  <pageMargins left="0.52" right="0.52" top="1" bottom="1" header="0.5" footer="0.5"/>
  <pageSetup scale="95" orientation="portrait" r:id="rId3"/>
  <headerFooter alignWithMargins="0">
    <oddFooter>&amp;R&amp;8Revised 12/18/2017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9"/>
  <sheetViews>
    <sheetView showGridLines="0" zoomScaleNormal="100" workbookViewId="0">
      <selection activeCell="H3" sqref="H3"/>
    </sheetView>
  </sheetViews>
  <sheetFormatPr defaultRowHeight="12.75" x14ac:dyDescent="0.2"/>
  <cols>
    <col min="1" max="1" width="17.28515625" style="119" customWidth="1"/>
    <col min="2" max="2" width="13.140625" style="119" customWidth="1"/>
    <col min="3" max="3" width="12.140625" style="119" customWidth="1"/>
    <col min="4" max="4" width="14" style="122" customWidth="1"/>
    <col min="5" max="5" width="13.28515625" style="119" customWidth="1"/>
    <col min="6" max="6" width="8.85546875" style="119" customWidth="1"/>
    <col min="7" max="7" width="7.28515625" style="119" customWidth="1"/>
    <col min="8" max="8" width="5.140625" style="119" customWidth="1"/>
    <col min="9" max="16384" width="9.140625" style="119"/>
  </cols>
  <sheetData>
    <row r="1" spans="1:12" ht="15.75" x14ac:dyDescent="0.25">
      <c r="B1" s="125"/>
      <c r="C1" s="125"/>
      <c r="D1" s="125"/>
      <c r="E1" s="125"/>
      <c r="F1" s="125"/>
      <c r="H1" s="221" t="s">
        <v>12</v>
      </c>
    </row>
    <row r="2" spans="1:12" ht="20.100000000000001" customHeight="1" x14ac:dyDescent="0.25">
      <c r="A2" s="120"/>
      <c r="B2" s="221"/>
      <c r="C2" s="121"/>
      <c r="D2" s="119"/>
      <c r="E2" s="122"/>
      <c r="H2" s="221" t="s">
        <v>165</v>
      </c>
    </row>
    <row r="3" spans="1:12" ht="15.75" x14ac:dyDescent="0.25">
      <c r="A3" s="135"/>
      <c r="B3" s="228"/>
      <c r="C3" s="135"/>
      <c r="G3" s="124" t="s">
        <v>110</v>
      </c>
      <c r="H3" s="224"/>
    </row>
    <row r="4" spans="1:12" ht="15.75" x14ac:dyDescent="0.25">
      <c r="A4" s="135"/>
      <c r="B4" s="228"/>
      <c r="C4" s="135"/>
      <c r="G4" s="124"/>
      <c r="H4" s="303"/>
    </row>
    <row r="5" spans="1:12" ht="15.75" x14ac:dyDescent="0.25">
      <c r="A5" s="135"/>
      <c r="B5" s="228"/>
      <c r="C5" s="135"/>
      <c r="G5" s="124"/>
      <c r="H5" s="303"/>
    </row>
    <row r="6" spans="1:12" ht="15.75" x14ac:dyDescent="0.25">
      <c r="A6" s="123" t="s">
        <v>111</v>
      </c>
      <c r="B6" s="342"/>
      <c r="C6" s="343"/>
      <c r="D6" s="343"/>
      <c r="E6" s="222" t="s">
        <v>116</v>
      </c>
      <c r="F6" s="17"/>
      <c r="G6" s="223" t="s">
        <v>166</v>
      </c>
      <c r="H6" s="125"/>
    </row>
    <row r="7" spans="1:12" x14ac:dyDescent="0.2">
      <c r="A7" s="306" t="s">
        <v>205</v>
      </c>
      <c r="B7" s="344"/>
      <c r="C7" s="345"/>
      <c r="D7" s="345"/>
      <c r="E7" s="122"/>
    </row>
    <row r="8" spans="1:12" ht="15.75" x14ac:dyDescent="0.25">
      <c r="A8" s="126"/>
      <c r="B8" s="127"/>
      <c r="C8" s="128" t="s">
        <v>0</v>
      </c>
      <c r="D8" s="129" t="s">
        <v>20</v>
      </c>
      <c r="E8" s="122"/>
    </row>
    <row r="9" spans="1:12" s="131" customFormat="1" ht="18.75" customHeight="1" x14ac:dyDescent="0.2">
      <c r="A9" s="130" t="s">
        <v>21</v>
      </c>
      <c r="C9" s="23"/>
      <c r="D9" s="24"/>
      <c r="F9" s="132"/>
      <c r="G9" s="132"/>
      <c r="K9" s="236"/>
      <c r="L9" s="132"/>
    </row>
    <row r="10" spans="1:12" ht="18.75" customHeight="1" x14ac:dyDescent="0.2">
      <c r="A10" s="130" t="s">
        <v>22</v>
      </c>
      <c r="C10" s="23"/>
      <c r="D10" s="24"/>
      <c r="E10" s="133" t="s">
        <v>113</v>
      </c>
      <c r="F10" s="346"/>
      <c r="G10" s="346"/>
      <c r="H10" s="346"/>
      <c r="K10" s="236"/>
      <c r="L10" s="135"/>
    </row>
    <row r="11" spans="1:12" ht="11.25" customHeight="1" x14ac:dyDescent="0.2">
      <c r="A11" s="134"/>
      <c r="B11" s="135"/>
      <c r="C11" s="135"/>
      <c r="D11" s="136"/>
      <c r="E11" s="122"/>
      <c r="F11" s="119" t="s">
        <v>148</v>
      </c>
      <c r="G11" s="137"/>
      <c r="K11" s="135"/>
      <c r="L11" s="135"/>
    </row>
    <row r="12" spans="1:12" s="142" customFormat="1" ht="18.75" customHeight="1" x14ac:dyDescent="0.2">
      <c r="A12" s="138" t="s">
        <v>23</v>
      </c>
      <c r="B12" s="139"/>
      <c r="C12" s="139"/>
      <c r="D12" s="140" t="str">
        <f>IF(C10="","",(C10-C9)+1)</f>
        <v/>
      </c>
      <c r="E12" s="141"/>
    </row>
    <row r="13" spans="1:12" ht="15" customHeight="1" x14ac:dyDescent="0.2">
      <c r="D13" s="119"/>
      <c r="E13" s="122"/>
    </row>
    <row r="14" spans="1:12" ht="15" x14ac:dyDescent="0.25">
      <c r="A14" s="338" t="s">
        <v>89</v>
      </c>
      <c r="B14" s="338"/>
      <c r="C14" s="338"/>
      <c r="D14" s="119"/>
      <c r="E14" s="122"/>
    </row>
    <row r="15" spans="1:12" ht="26.25" customHeight="1" x14ac:dyDescent="0.2">
      <c r="A15" s="143" t="s">
        <v>88</v>
      </c>
      <c r="B15" s="143"/>
      <c r="C15" s="97"/>
      <c r="D15" s="97"/>
      <c r="E15" s="25"/>
    </row>
    <row r="16" spans="1:12" ht="26.25" customHeight="1" x14ac:dyDescent="0.2">
      <c r="A16" s="143" t="s">
        <v>87</v>
      </c>
      <c r="B16" s="143"/>
      <c r="C16" s="97"/>
      <c r="D16" s="97"/>
      <c r="E16" s="25"/>
    </row>
    <row r="17" spans="1:7" ht="27" customHeight="1" x14ac:dyDescent="0.2">
      <c r="A17" s="144" t="s">
        <v>24</v>
      </c>
      <c r="B17" s="144"/>
      <c r="C17" s="145" t="s">
        <v>26</v>
      </c>
      <c r="D17" s="145" t="s">
        <v>25</v>
      </c>
      <c r="E17" s="146" t="s">
        <v>27</v>
      </c>
    </row>
    <row r="18" spans="1:7" ht="14.25" customHeight="1" x14ac:dyDescent="0.2">
      <c r="A18" s="97" t="s">
        <v>28</v>
      </c>
      <c r="B18" s="97"/>
      <c r="C18" s="118" t="str">
        <f>IF(state_funds="","",IF(state_funds="Y",s_2007_mileage,ns_2007_mileage))</f>
        <v/>
      </c>
      <c r="D18" s="17"/>
      <c r="E18" s="147" t="str">
        <f>IF(C18="","",C18*D18)</f>
        <v/>
      </c>
    </row>
    <row r="19" spans="1:7" ht="27" customHeight="1" x14ac:dyDescent="0.2">
      <c r="A19" s="144" t="s">
        <v>29</v>
      </c>
      <c r="B19" s="144"/>
      <c r="C19" s="145" t="s">
        <v>26</v>
      </c>
      <c r="D19" s="145" t="s">
        <v>30</v>
      </c>
      <c r="E19" s="146" t="s">
        <v>27</v>
      </c>
    </row>
    <row r="20" spans="1:7" x14ac:dyDescent="0.2">
      <c r="A20" s="97" t="s">
        <v>31</v>
      </c>
      <c r="B20" s="97"/>
      <c r="C20" s="26"/>
      <c r="D20" s="17"/>
      <c r="E20" s="147" t="str">
        <f>IF(C20="","",C20*D20)</f>
        <v/>
      </c>
    </row>
    <row r="21" spans="1:7" ht="29.25" customHeight="1" x14ac:dyDescent="0.2">
      <c r="A21" s="144" t="s">
        <v>32</v>
      </c>
      <c r="B21" s="144"/>
      <c r="C21" s="145" t="s">
        <v>26</v>
      </c>
      <c r="D21" s="145" t="s">
        <v>33</v>
      </c>
      <c r="E21" s="146" t="s">
        <v>27</v>
      </c>
    </row>
    <row r="22" spans="1:7" x14ac:dyDescent="0.2">
      <c r="A22" s="97" t="s">
        <v>34</v>
      </c>
      <c r="B22" s="97"/>
      <c r="C22" s="296"/>
      <c r="D22" s="17"/>
      <c r="E22" s="147" t="str">
        <f>IF(C22="","",C22*D22)</f>
        <v/>
      </c>
    </row>
    <row r="23" spans="1:7" ht="28.5" customHeight="1" x14ac:dyDescent="0.2">
      <c r="A23" s="144" t="s">
        <v>199</v>
      </c>
      <c r="B23" s="144"/>
      <c r="C23" s="145" t="s">
        <v>26</v>
      </c>
      <c r="D23" s="145" t="s">
        <v>35</v>
      </c>
      <c r="E23" s="146" t="s">
        <v>27</v>
      </c>
    </row>
    <row r="24" spans="1:7" x14ac:dyDescent="0.2">
      <c r="A24" s="119" t="s">
        <v>36</v>
      </c>
      <c r="C24" s="297" t="str">
        <f>IF(state_funds="","",IF(state_funds="Y",s_2007_breakfast,ns_2007_breakfast))</f>
        <v/>
      </c>
      <c r="D24" s="27"/>
      <c r="E24" s="133" t="str">
        <f>IF(C24="","",C24*D24)</f>
        <v/>
      </c>
    </row>
    <row r="25" spans="1:7" x14ac:dyDescent="0.2">
      <c r="A25" s="119" t="s">
        <v>37</v>
      </c>
      <c r="C25" s="297" t="str">
        <f>IF(state_funds="","",IF(state_funds="Y",s_2007_lunch,ns_2007_lunch))</f>
        <v/>
      </c>
      <c r="D25" s="27"/>
      <c r="E25" s="133" t="str">
        <f>IF(C25="","",C25*D25)</f>
        <v/>
      </c>
    </row>
    <row r="26" spans="1:7" x14ac:dyDescent="0.2">
      <c r="A26" s="119" t="s">
        <v>38</v>
      </c>
      <c r="C26" s="297" t="str">
        <f>IF(state_funds="","",IF(state_funds="Y",s_2007_dinner,ns_2007_dinner))</f>
        <v/>
      </c>
      <c r="D26" s="27"/>
      <c r="E26" s="133" t="str">
        <f>IF(C26="","",C26*D26)</f>
        <v/>
      </c>
    </row>
    <row r="27" spans="1:7" x14ac:dyDescent="0.2">
      <c r="A27" s="131" t="s">
        <v>198</v>
      </c>
      <c r="C27" s="297" t="str">
        <f>IF(state_funds="","",IF(state_funds="Y",0,ns_meals))</f>
        <v/>
      </c>
      <c r="D27" s="27"/>
      <c r="E27" s="133" t="str">
        <f>IF(C27="","",C27*D27)</f>
        <v/>
      </c>
    </row>
    <row r="28" spans="1:7" x14ac:dyDescent="0.2">
      <c r="A28" s="119" t="s">
        <v>39</v>
      </c>
      <c r="C28" s="297" t="str">
        <f>IF(state_funds="","",IF(state_funds="Y",s_2007_incid,ns_2007_incid))</f>
        <v/>
      </c>
      <c r="D28" s="27"/>
      <c r="E28" s="133" t="str">
        <f>IF(C28="","",C28*D28)</f>
        <v/>
      </c>
    </row>
    <row r="29" spans="1:7" ht="19.5" customHeight="1" x14ac:dyDescent="0.2">
      <c r="A29" s="143" t="s">
        <v>200</v>
      </c>
      <c r="B29" s="143"/>
      <c r="C29" s="118"/>
      <c r="D29" s="154"/>
      <c r="E29" s="147" t="str">
        <f>IF((SUM(E24:E28)=0),"",SUM(E24:E28))</f>
        <v/>
      </c>
      <c r="F29" s="97"/>
      <c r="G29" s="97"/>
    </row>
    <row r="30" spans="1:7" ht="13.5" customHeight="1" x14ac:dyDescent="0.2">
      <c r="A30" s="148" t="s">
        <v>167</v>
      </c>
      <c r="C30" s="149"/>
    </row>
    <row r="31" spans="1:7" ht="51.75" customHeight="1" x14ac:dyDescent="0.2">
      <c r="A31" s="347" t="s">
        <v>204</v>
      </c>
      <c r="B31" s="347"/>
      <c r="C31" s="347"/>
      <c r="D31" s="347"/>
      <c r="E31" s="347"/>
      <c r="F31" s="348"/>
      <c r="G31" s="348"/>
    </row>
    <row r="32" spans="1:7" ht="25.5" customHeight="1" x14ac:dyDescent="0.2">
      <c r="A32" s="340" t="s">
        <v>202</v>
      </c>
      <c r="B32" s="340"/>
      <c r="C32" s="340"/>
      <c r="D32" s="340"/>
      <c r="E32" s="340"/>
      <c r="F32" s="341"/>
      <c r="G32" s="341"/>
    </row>
    <row r="33" spans="1:7" x14ac:dyDescent="0.2">
      <c r="A33" s="225"/>
      <c r="B33" s="225"/>
      <c r="C33" s="135"/>
      <c r="D33" s="135"/>
      <c r="E33" s="226"/>
    </row>
    <row r="34" spans="1:7" x14ac:dyDescent="0.2">
      <c r="A34" s="150" t="s">
        <v>43</v>
      </c>
      <c r="B34" s="150"/>
      <c r="C34" s="135"/>
      <c r="D34" s="135"/>
      <c r="E34" s="146" t="s">
        <v>27</v>
      </c>
    </row>
    <row r="35" spans="1:7" ht="15" customHeight="1" x14ac:dyDescent="0.2">
      <c r="A35" s="295" t="s">
        <v>195</v>
      </c>
      <c r="B35" s="153"/>
      <c r="C35" s="153"/>
      <c r="D35" s="153"/>
      <c r="E35" s="304"/>
    </row>
    <row r="36" spans="1:7" ht="15.75" customHeight="1" x14ac:dyDescent="0.2">
      <c r="A36" s="291"/>
      <c r="B36" s="292"/>
      <c r="C36" s="292"/>
      <c r="D36" s="292"/>
      <c r="E36" s="292"/>
      <c r="F36" s="292"/>
      <c r="G36" s="292"/>
    </row>
    <row r="37" spans="1:7" ht="18" customHeight="1" x14ac:dyDescent="0.2">
      <c r="A37" s="293"/>
      <c r="B37" s="294"/>
      <c r="C37" s="294"/>
      <c r="D37" s="294"/>
      <c r="E37" s="294"/>
      <c r="F37" s="294"/>
      <c r="G37" s="294"/>
    </row>
    <row r="38" spans="1:7" s="152" customFormat="1" ht="22.5" customHeight="1" thickBot="1" x14ac:dyDescent="0.3">
      <c r="A38" s="151" t="s">
        <v>40</v>
      </c>
      <c r="B38" s="151"/>
      <c r="C38" s="151"/>
      <c r="D38" s="151"/>
      <c r="E38" s="28" t="str">
        <f>IF((SUM(E35,E29,E22,E20,E18,E16,E15)=0),"",SUM(E35,E29,E22,E20,E18,E16,E15))</f>
        <v/>
      </c>
      <c r="F38" s="151"/>
      <c r="G38" s="151"/>
    </row>
    <row r="39" spans="1:7" ht="13.5" thickTop="1" x14ac:dyDescent="0.2">
      <c r="A39" s="339" t="s">
        <v>161</v>
      </c>
      <c r="B39" s="339"/>
      <c r="C39" s="339"/>
      <c r="D39" s="339"/>
      <c r="E39" s="339"/>
    </row>
  </sheetData>
  <sheetProtection password="CB79" sheet="1" objects="1" scenarios="1" selectLockedCells="1"/>
  <mergeCells count="7">
    <mergeCell ref="A14:C14"/>
    <mergeCell ref="A39:E39"/>
    <mergeCell ref="A32:G32"/>
    <mergeCell ref="B6:D6"/>
    <mergeCell ref="B7:D7"/>
    <mergeCell ref="F10:H10"/>
    <mergeCell ref="A31:G31"/>
  </mergeCells>
  <phoneticPr fontId="27" type="noConversion"/>
  <dataValidations count="5">
    <dataValidation type="time" errorStyle="warning" allowBlank="1" showInputMessage="1" showErrorMessage="1" sqref="K9:K10">
      <formula1>0</formula1>
      <formula2>0.999305555555556</formula2>
    </dataValidation>
    <dataValidation type="custom" errorStyle="warning" operator="lessThanOrEqual" allowBlank="1" showErrorMessage="1" errorTitle="Lodging" error="Lodging reimbursements in excess of California or University policy per night require prior approval." sqref="C22">
      <formula1>IF(state_funds="Y",C22&lt;=s_2007_lodging,C22&lt;=ns_2007_lodging)</formula1>
    </dataValidation>
    <dataValidation type="time" allowBlank="1" showErrorMessage="1" errorTitle="Formatting" error="Please enter using this format: 6:00 AM." sqref="D9:D10">
      <formula1>0</formula1>
      <formula2>0.999305555555556</formula2>
    </dataValidation>
    <dataValidation type="date" allowBlank="1" showErrorMessage="1" errorTitle="Formatting" error="Please enter in the following format: mm/dd/yy." sqref="C9:C10">
      <formula1>36708</formula1>
      <formula2>401584</formula2>
    </dataValidation>
    <dataValidation type="list" allowBlank="1" showInputMessage="1" showErrorMessage="1" sqref="H3">
      <formula1>" ,Y,N"</formula1>
    </dataValidation>
  </dataValidations>
  <pageMargins left="0.52" right="0.52" top="1" bottom="1" header="0.5" footer="0.5"/>
  <pageSetup scale="93" orientation="portrait" r:id="rId1"/>
  <headerFooter alignWithMargins="0">
    <oddFooter>&amp;R&amp;8Revised 12/18/2017</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5"/>
  <sheetViews>
    <sheetView showGridLines="0" zoomScaleNormal="100" workbookViewId="0">
      <selection activeCell="B9" sqref="B9:C9"/>
    </sheetView>
  </sheetViews>
  <sheetFormatPr defaultRowHeight="12.75" x14ac:dyDescent="0.2"/>
  <cols>
    <col min="1" max="1" width="7.28515625" customWidth="1"/>
    <col min="2" max="2" width="5.5703125" customWidth="1"/>
    <col min="3" max="3" width="5.42578125" customWidth="1"/>
    <col min="4" max="4" width="7.85546875" customWidth="1"/>
    <col min="5" max="5" width="19.5703125" customWidth="1"/>
    <col min="6" max="6" width="2.28515625" customWidth="1"/>
    <col min="7" max="7" width="13.42578125" customWidth="1"/>
    <col min="8" max="8" width="13.7109375" customWidth="1"/>
    <col min="9" max="9" width="4.7109375" customWidth="1"/>
    <col min="10" max="10" width="8.85546875" customWidth="1"/>
    <col min="11" max="11" width="13" customWidth="1"/>
  </cols>
  <sheetData>
    <row r="1" spans="1:11" ht="18" x14ac:dyDescent="0.25">
      <c r="K1" s="20" t="s">
        <v>12</v>
      </c>
    </row>
    <row r="2" spans="1:11" x14ac:dyDescent="0.2">
      <c r="K2" s="8" t="s">
        <v>168</v>
      </c>
    </row>
    <row r="3" spans="1:11" x14ac:dyDescent="0.2">
      <c r="C3" s="1"/>
    </row>
    <row r="4" spans="1:11" x14ac:dyDescent="0.2">
      <c r="C4" s="1"/>
    </row>
    <row r="5" spans="1:11" x14ac:dyDescent="0.2">
      <c r="C5" s="1"/>
      <c r="H5" s="5" t="s">
        <v>103</v>
      </c>
      <c r="I5" t="s">
        <v>104</v>
      </c>
      <c r="J5" s="363" t="str">
        <f>IF(Account_No="","",Account_No&amp;"-1481")</f>
        <v/>
      </c>
      <c r="K5" s="364"/>
    </row>
    <row r="6" spans="1:11" x14ac:dyDescent="0.2">
      <c r="C6" s="1"/>
    </row>
    <row r="7" spans="1:11" ht="13.5" customHeight="1" x14ac:dyDescent="0.2">
      <c r="C7" s="13"/>
      <c r="E7" s="29"/>
      <c r="I7" s="211"/>
      <c r="J7" s="11"/>
    </row>
    <row r="8" spans="1:11" ht="11.25" customHeight="1" x14ac:dyDescent="0.2">
      <c r="E8" s="29" t="s">
        <v>156</v>
      </c>
    </row>
    <row r="9" spans="1:11" ht="15.75" customHeight="1" x14ac:dyDescent="0.2">
      <c r="A9" s="1" t="s">
        <v>3</v>
      </c>
      <c r="B9" s="365"/>
      <c r="C9" s="365"/>
      <c r="I9" s="16"/>
      <c r="J9" s="239" t="s">
        <v>194</v>
      </c>
    </row>
    <row r="10" spans="1:11" x14ac:dyDescent="0.2">
      <c r="A10" s="1"/>
      <c r="H10" s="3"/>
      <c r="K10" s="113" t="s">
        <v>1</v>
      </c>
    </row>
    <row r="11" spans="1:11" ht="25.5" customHeight="1" x14ac:dyDescent="0.2">
      <c r="A11" s="1" t="s">
        <v>2</v>
      </c>
      <c r="B11" s="360" t="str">
        <f>IF(Travelers_Name=0,"",Travelers_Name)</f>
        <v/>
      </c>
      <c r="C11" s="361"/>
      <c r="D11" s="361"/>
      <c r="E11" s="361"/>
      <c r="F11" s="9"/>
      <c r="G11" s="307" t="s">
        <v>206</v>
      </c>
      <c r="H11" s="155" t="str">
        <f>IF(EID="","",EID)</f>
        <v/>
      </c>
      <c r="I11" s="9" t="s">
        <v>112</v>
      </c>
      <c r="J11" s="343"/>
      <c r="K11" s="343"/>
    </row>
    <row r="12" spans="1:11" ht="25.5" customHeight="1" x14ac:dyDescent="0.2">
      <c r="A12" s="1" t="s">
        <v>4</v>
      </c>
      <c r="C12" s="343"/>
      <c r="D12" s="343"/>
      <c r="E12" s="343"/>
      <c r="F12" s="343"/>
      <c r="G12" s="343"/>
      <c r="H12" s="343"/>
      <c r="I12" s="343"/>
      <c r="J12" s="31"/>
      <c r="K12" s="108"/>
    </row>
    <row r="13" spans="1:11" ht="33" customHeight="1" x14ac:dyDescent="0.2">
      <c r="A13" s="1" t="s">
        <v>102</v>
      </c>
      <c r="D13" s="367"/>
      <c r="E13" s="368"/>
      <c r="F13" s="368"/>
      <c r="G13" s="368"/>
      <c r="H13" s="368"/>
      <c r="I13" s="368"/>
      <c r="J13" s="368"/>
      <c r="K13" s="368"/>
    </row>
    <row r="14" spans="1:11" ht="24" customHeight="1" x14ac:dyDescent="0.2">
      <c r="A14" s="366" t="s">
        <v>155</v>
      </c>
      <c r="B14" s="366"/>
      <c r="C14" s="366"/>
      <c r="D14" s="369"/>
      <c r="E14" s="368"/>
      <c r="F14" s="368"/>
      <c r="G14" s="368"/>
      <c r="H14" s="368"/>
      <c r="I14" s="368"/>
      <c r="J14" s="368"/>
      <c r="K14" s="368"/>
    </row>
    <row r="15" spans="1:11" ht="27.75" customHeight="1" x14ac:dyDescent="0.2">
      <c r="A15" s="1" t="s">
        <v>5</v>
      </c>
      <c r="C15" s="30"/>
      <c r="D15" s="111"/>
      <c r="E15" s="7" t="str">
        <f>IF(Destination="","",Destination)</f>
        <v/>
      </c>
      <c r="F15" s="9"/>
      <c r="G15" s="4" t="s">
        <v>9</v>
      </c>
      <c r="H15" s="115" t="str">
        <f>IF(Depart_date="","",Depart_date)</f>
        <v/>
      </c>
      <c r="J15" s="4" t="s">
        <v>10</v>
      </c>
      <c r="K15" s="115" t="str">
        <f>IF(Return_date="","",Return_date)</f>
        <v/>
      </c>
    </row>
    <row r="16" spans="1:11" ht="27.75" customHeight="1" x14ac:dyDescent="0.2">
      <c r="A16" s="1" t="s">
        <v>6</v>
      </c>
      <c r="E16" s="17"/>
      <c r="F16" s="9"/>
      <c r="G16" s="4" t="s">
        <v>41</v>
      </c>
      <c r="H16" s="116" t="str">
        <f>IF(Depart_time="","",Depart_time)</f>
        <v/>
      </c>
      <c r="I16" s="9"/>
      <c r="J16" s="4" t="s">
        <v>42</v>
      </c>
      <c r="K16" s="116" t="str">
        <f>IF(Return_time="","",Return_time)</f>
        <v/>
      </c>
    </row>
    <row r="17" spans="1:11" ht="25.5" customHeight="1" x14ac:dyDescent="0.25">
      <c r="A17" s="14" t="s">
        <v>7</v>
      </c>
      <c r="B17" s="13"/>
      <c r="C17" s="13"/>
      <c r="D17" s="13"/>
      <c r="E17" s="117" t="str">
        <f>IF('Estimated Cost Worksheet'!E38=0,"",'Estimated Cost Worksheet'!E38)</f>
        <v/>
      </c>
      <c r="F17" s="9"/>
      <c r="I17" s="6"/>
      <c r="J17" s="6"/>
      <c r="K17" s="212"/>
    </row>
    <row r="18" spans="1:11" ht="25.5" customHeight="1" x14ac:dyDescent="0.2">
      <c r="A18" s="1" t="s">
        <v>8</v>
      </c>
      <c r="E18" s="18"/>
      <c r="F18" s="9"/>
    </row>
    <row r="19" spans="1:11" x14ac:dyDescent="0.2">
      <c r="A19" s="2" t="s">
        <v>86</v>
      </c>
    </row>
    <row r="20" spans="1:11" ht="25.5" customHeight="1" x14ac:dyDescent="0.25">
      <c r="A20" s="14" t="s">
        <v>105</v>
      </c>
      <c r="E20" s="19" t="str">
        <f>IF(I9&lt;&gt;"",ROUND((E17-E18)*0.9,0),"")</f>
        <v/>
      </c>
      <c r="F20" s="9"/>
      <c r="I20" s="6" t="s">
        <v>11</v>
      </c>
      <c r="J20" s="365"/>
      <c r="K20" s="365"/>
    </row>
    <row r="21" spans="1:11" x14ac:dyDescent="0.2">
      <c r="A21" s="2" t="s">
        <v>172</v>
      </c>
      <c r="K21" s="10" t="s">
        <v>196</v>
      </c>
    </row>
    <row r="22" spans="1:11" ht="26.25" customHeight="1" x14ac:dyDescent="0.2">
      <c r="A22" s="7"/>
      <c r="B22" s="7"/>
      <c r="C22" s="7"/>
      <c r="D22" s="7"/>
      <c r="E22" s="7"/>
      <c r="F22" s="7"/>
      <c r="G22" s="7"/>
      <c r="H22" s="7"/>
      <c r="J22" s="365"/>
      <c r="K22" s="365"/>
    </row>
    <row r="23" spans="1:11" s="1" customFormat="1" ht="12" x14ac:dyDescent="0.2">
      <c r="A23" s="1" t="s">
        <v>13</v>
      </c>
      <c r="J23" s="356" t="s">
        <v>0</v>
      </c>
      <c r="K23" s="356"/>
    </row>
    <row r="24" spans="1:11" ht="6.75" customHeight="1" x14ac:dyDescent="0.2"/>
    <row r="25" spans="1:11" x14ac:dyDescent="0.2">
      <c r="A25" s="359" t="s">
        <v>14</v>
      </c>
      <c r="B25" s="359"/>
      <c r="C25" s="359"/>
      <c r="D25" s="359"/>
      <c r="E25" s="359"/>
      <c r="F25" s="359"/>
      <c r="G25" s="359"/>
      <c r="H25" s="359"/>
      <c r="I25" s="359"/>
      <c r="J25" s="359"/>
      <c r="K25" s="359"/>
    </row>
    <row r="26" spans="1:11" ht="16.5" customHeight="1" x14ac:dyDescent="0.2">
      <c r="A26" s="15" t="s">
        <v>15</v>
      </c>
    </row>
    <row r="27" spans="1:11" x14ac:dyDescent="0.2">
      <c r="A27" s="15" t="s">
        <v>16</v>
      </c>
      <c r="J27" s="114" t="s">
        <v>106</v>
      </c>
      <c r="K27" s="114"/>
    </row>
    <row r="28" spans="1:11" ht="15.75" customHeight="1" x14ac:dyDescent="0.2">
      <c r="F28" s="9"/>
      <c r="H28" s="5"/>
      <c r="I28" s="9"/>
      <c r="J28" s="355" t="s">
        <v>107</v>
      </c>
      <c r="K28" s="355"/>
    </row>
    <row r="29" spans="1:11" ht="5.25" customHeight="1" x14ac:dyDescent="0.2">
      <c r="A29" s="15"/>
    </row>
    <row r="30" spans="1:11" ht="15.75" customHeight="1" x14ac:dyDescent="0.2">
      <c r="A30" s="346"/>
      <c r="B30" s="346"/>
      <c r="C30" s="346"/>
      <c r="D30" s="346"/>
      <c r="E30" s="346"/>
      <c r="F30" s="346"/>
      <c r="G30" s="346"/>
      <c r="H30" s="346"/>
      <c r="I30" s="22" t="s">
        <v>17</v>
      </c>
      <c r="J30" s="362"/>
      <c r="K30" s="362"/>
    </row>
    <row r="31" spans="1:11" x14ac:dyDescent="0.2">
      <c r="A31" s="1" t="s">
        <v>213</v>
      </c>
      <c r="J31" s="110"/>
      <c r="K31" s="110"/>
    </row>
    <row r="32" spans="1:11" ht="18.75" customHeight="1" x14ac:dyDescent="0.2">
      <c r="A32" s="7"/>
      <c r="B32" s="7"/>
      <c r="C32" s="7"/>
      <c r="D32" s="7"/>
      <c r="E32" s="7"/>
      <c r="F32" s="7"/>
      <c r="G32" s="7"/>
      <c r="H32" s="7"/>
      <c r="J32" s="357"/>
      <c r="K32" s="357"/>
    </row>
    <row r="33" spans="1:11" s="1" customFormat="1" ht="12" x14ac:dyDescent="0.2">
      <c r="A33" s="1" t="s">
        <v>108</v>
      </c>
      <c r="J33" s="356" t="s">
        <v>0</v>
      </c>
      <c r="K33" s="356"/>
    </row>
    <row r="34" spans="1:11" ht="6.75" customHeight="1" x14ac:dyDescent="0.2"/>
    <row r="35" spans="1:11" x14ac:dyDescent="0.2">
      <c r="A35" s="358" t="s">
        <v>209</v>
      </c>
      <c r="B35" s="358"/>
      <c r="C35" s="358"/>
      <c r="D35" s="358"/>
      <c r="E35" s="358"/>
      <c r="F35" s="358"/>
      <c r="G35" s="358"/>
      <c r="H35" s="358"/>
      <c r="I35" s="358"/>
      <c r="J35" s="358"/>
      <c r="K35" s="358"/>
    </row>
    <row r="36" spans="1:11" ht="5.25" customHeight="1" x14ac:dyDescent="0.2"/>
    <row r="37" spans="1:11" ht="15.75" customHeight="1" x14ac:dyDescent="0.2">
      <c r="B37" t="s">
        <v>18</v>
      </c>
      <c r="F37" s="9"/>
      <c r="I37" s="22" t="s">
        <v>151</v>
      </c>
      <c r="J37" t="s">
        <v>109</v>
      </c>
      <c r="K37" s="12"/>
    </row>
    <row r="38" spans="1:11" ht="21.75" customHeight="1" x14ac:dyDescent="0.2">
      <c r="A38" s="7"/>
      <c r="B38" s="7"/>
      <c r="C38" s="7"/>
      <c r="D38" s="7"/>
      <c r="E38" s="7"/>
      <c r="F38" s="7"/>
      <c r="G38" s="7"/>
      <c r="H38" s="7"/>
      <c r="J38" s="357"/>
      <c r="K38" s="357"/>
    </row>
    <row r="39" spans="1:11" s="1" customFormat="1" ht="12" x14ac:dyDescent="0.2">
      <c r="A39" s="1" t="s">
        <v>217</v>
      </c>
      <c r="J39" s="356" t="s">
        <v>0</v>
      </c>
      <c r="K39" s="356"/>
    </row>
    <row r="40" spans="1:11" ht="8.25" customHeight="1" x14ac:dyDescent="0.2"/>
    <row r="41" spans="1:11" ht="12.75" customHeight="1" x14ac:dyDescent="0.2">
      <c r="A41" t="s">
        <v>19</v>
      </c>
      <c r="C41" s="7"/>
      <c r="D41" s="7"/>
      <c r="E41" s="7"/>
      <c r="F41" s="7"/>
      <c r="G41" s="7"/>
      <c r="H41" s="7"/>
      <c r="I41" s="7"/>
      <c r="J41" s="7"/>
      <c r="K41" s="7"/>
    </row>
    <row r="42" spans="1:11" ht="15.75" customHeight="1" x14ac:dyDescent="0.2">
      <c r="C42" s="7"/>
      <c r="D42" s="7"/>
      <c r="E42" s="7"/>
      <c r="F42" s="7"/>
      <c r="G42" s="7"/>
      <c r="H42" s="7"/>
      <c r="I42" s="7"/>
      <c r="J42" s="7"/>
      <c r="K42" s="7"/>
    </row>
    <row r="43" spans="1:11" ht="6.75" customHeight="1" x14ac:dyDescent="0.2"/>
    <row r="44" spans="1:11" ht="30.75" customHeight="1" x14ac:dyDescent="0.2">
      <c r="A44" s="349" t="s">
        <v>210</v>
      </c>
      <c r="B44" s="350"/>
      <c r="C44" s="350"/>
      <c r="D44" s="350"/>
      <c r="E44" s="350"/>
      <c r="F44" s="350"/>
      <c r="G44" s="350"/>
      <c r="H44" s="350"/>
      <c r="I44" s="350"/>
      <c r="J44" s="350"/>
      <c r="K44" s="351"/>
    </row>
    <row r="45" spans="1:11" x14ac:dyDescent="0.2">
      <c r="A45" s="352"/>
      <c r="B45" s="353"/>
      <c r="C45" s="353"/>
      <c r="D45" s="353"/>
      <c r="E45" s="353"/>
      <c r="F45" s="353"/>
      <c r="G45" s="353"/>
      <c r="H45" s="353"/>
      <c r="I45" s="353"/>
      <c r="J45" s="353"/>
      <c r="K45" s="354"/>
    </row>
  </sheetData>
  <sheetProtection password="CB79" sheet="1" objects="1" scenarios="1" selectLockedCells="1"/>
  <mergeCells count="22">
    <mergeCell ref="J5:K5"/>
    <mergeCell ref="B9:C9"/>
    <mergeCell ref="J20:K20"/>
    <mergeCell ref="J22:K22"/>
    <mergeCell ref="A14:C14"/>
    <mergeCell ref="C12:G12"/>
    <mergeCell ref="J11:K11"/>
    <mergeCell ref="D13:K13"/>
    <mergeCell ref="H12:I12"/>
    <mergeCell ref="D14:K14"/>
    <mergeCell ref="A25:K25"/>
    <mergeCell ref="B11:E11"/>
    <mergeCell ref="J38:K38"/>
    <mergeCell ref="J30:K30"/>
    <mergeCell ref="J23:K23"/>
    <mergeCell ref="A44:K45"/>
    <mergeCell ref="J28:K28"/>
    <mergeCell ref="J39:K39"/>
    <mergeCell ref="J32:K32"/>
    <mergeCell ref="J33:K33"/>
    <mergeCell ref="A35:K35"/>
    <mergeCell ref="A30:H30"/>
  </mergeCells>
  <phoneticPr fontId="27" type="noConversion"/>
  <dataValidations disablePrompts="1" count="1">
    <dataValidation type="date" operator="greaterThanOrEqual" allowBlank="1" showInputMessage="1" showErrorMessage="1" sqref="J20:K20">
      <formula1>H15-10</formula1>
    </dataValidation>
  </dataValidations>
  <pageMargins left="0.52" right="0.52" top="1" bottom="1" header="0.5" footer="0.5"/>
  <pageSetup scale="91" orientation="portrait" r:id="rId1"/>
  <headerFooter alignWithMargins="0">
    <oddFooter>&amp;R&amp;8Revised 12/18/2017</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Q57"/>
  <sheetViews>
    <sheetView showGridLines="0" zoomScaleNormal="100" workbookViewId="0">
      <selection activeCell="N3" sqref="N3"/>
    </sheetView>
  </sheetViews>
  <sheetFormatPr defaultRowHeight="12.75" x14ac:dyDescent="0.2"/>
  <cols>
    <col min="1" max="1" width="8.140625" style="33" customWidth="1"/>
    <col min="2" max="2" width="16.42578125" style="33" customWidth="1"/>
    <col min="3" max="3" width="6.28515625" style="33" customWidth="1"/>
    <col min="4" max="4" width="6.140625" style="33" customWidth="1"/>
    <col min="5" max="5" width="6.5703125" style="33" customWidth="1"/>
    <col min="6" max="6" width="7.7109375" style="33" customWidth="1"/>
    <col min="7" max="7" width="9.28515625" style="33" customWidth="1"/>
    <col min="8" max="8" width="6.7109375" style="33" customWidth="1"/>
    <col min="9" max="9" width="4.5703125" style="33" customWidth="1"/>
    <col min="10" max="10" width="9.28515625" style="33" customWidth="1"/>
    <col min="11" max="11" width="8.85546875" style="33" customWidth="1"/>
    <col min="12" max="12" width="7.85546875" style="33" customWidth="1"/>
    <col min="13" max="13" width="6.7109375" style="33" customWidth="1"/>
    <col min="14" max="14" width="7.85546875" style="33" customWidth="1"/>
    <col min="15" max="16" width="9.140625" style="33"/>
    <col min="17" max="17" width="15.85546875" style="33" bestFit="1" customWidth="1"/>
    <col min="18" max="16384" width="9.140625" style="33"/>
  </cols>
  <sheetData>
    <row r="1" spans="1:17" ht="15.75" customHeight="1" x14ac:dyDescent="0.25">
      <c r="B1" s="156"/>
      <c r="F1" s="34"/>
      <c r="G1" s="159"/>
      <c r="N1" s="227" t="s">
        <v>44</v>
      </c>
    </row>
    <row r="2" spans="1:17" ht="15.75" customHeight="1" x14ac:dyDescent="0.25">
      <c r="B2" s="156"/>
      <c r="D2" s="35"/>
      <c r="F2" s="34"/>
      <c r="G2" s="159"/>
      <c r="H2" s="159"/>
    </row>
    <row r="3" spans="1:17" ht="15.75" customHeight="1" x14ac:dyDescent="0.2">
      <c r="G3" s="182"/>
      <c r="H3" s="182"/>
      <c r="I3" s="170"/>
      <c r="J3" s="34" t="s">
        <v>90</v>
      </c>
      <c r="K3" s="370" t="str">
        <f>IF(Account_No="","",Account_No)</f>
        <v/>
      </c>
      <c r="L3" s="371"/>
      <c r="M3" s="98" t="s">
        <v>91</v>
      </c>
      <c r="N3" s="234"/>
      <c r="O3" s="229"/>
    </row>
    <row r="4" spans="1:17" ht="15.75" customHeight="1" x14ac:dyDescent="0.2">
      <c r="G4" s="182"/>
      <c r="H4" s="182"/>
      <c r="I4" s="170"/>
      <c r="J4" s="34"/>
      <c r="K4" s="298"/>
      <c r="L4" s="298"/>
      <c r="M4" s="98"/>
      <c r="N4" s="305"/>
      <c r="O4" s="229"/>
    </row>
    <row r="5" spans="1:17" x14ac:dyDescent="0.2">
      <c r="B5" s="173"/>
      <c r="E5" s="170"/>
      <c r="F5" s="171"/>
      <c r="G5" s="172"/>
      <c r="H5" s="170"/>
      <c r="K5" s="37"/>
      <c r="L5" s="37"/>
      <c r="M5" s="37"/>
      <c r="N5" s="37"/>
    </row>
    <row r="6" spans="1:17" ht="14.25" customHeight="1" x14ac:dyDescent="0.25">
      <c r="A6" s="187"/>
      <c r="B6" s="38"/>
      <c r="C6" s="38"/>
      <c r="D6" s="187"/>
      <c r="E6" s="187"/>
      <c r="F6" s="214" t="s">
        <v>117</v>
      </c>
      <c r="G6" s="281" t="str">
        <f>IF(state_funds="","",state_funds)</f>
        <v/>
      </c>
      <c r="H6" s="187"/>
      <c r="I6" s="187"/>
      <c r="J6" s="38"/>
      <c r="K6" s="38"/>
      <c r="L6" s="187"/>
      <c r="M6" s="38"/>
      <c r="N6" s="38"/>
    </row>
    <row r="7" spans="1:17" ht="9" customHeight="1" x14ac:dyDescent="0.2">
      <c r="A7" s="176" t="s">
        <v>45</v>
      </c>
      <c r="B7" s="167"/>
      <c r="C7" s="167"/>
      <c r="D7" s="167"/>
      <c r="E7" s="167"/>
      <c r="F7" s="241"/>
      <c r="G7" s="201" t="s">
        <v>207</v>
      </c>
      <c r="H7" s="242"/>
      <c r="I7" s="243"/>
      <c r="J7" s="157" t="s">
        <v>157</v>
      </c>
      <c r="K7" s="157"/>
      <c r="L7" s="157"/>
      <c r="M7" s="167"/>
      <c r="N7" s="241"/>
    </row>
    <row r="8" spans="1:17" x14ac:dyDescent="0.2">
      <c r="A8" s="395" t="str">
        <f>IF(Travelers_Name="","",Travelers_Name)</f>
        <v/>
      </c>
      <c r="B8" s="361"/>
      <c r="C8" s="361"/>
      <c r="D8" s="361"/>
      <c r="E8" s="361"/>
      <c r="F8" s="396"/>
      <c r="G8" s="421" t="str">
        <f>IF(EID="","",EID)</f>
        <v/>
      </c>
      <c r="H8" s="422"/>
      <c r="I8" s="423"/>
      <c r="J8" s="387"/>
      <c r="K8" s="424"/>
      <c r="L8" s="424"/>
      <c r="M8" s="424"/>
      <c r="N8" s="425"/>
    </row>
    <row r="9" spans="1:17" ht="9" customHeight="1" x14ac:dyDescent="0.2">
      <c r="A9" s="250" t="s">
        <v>46</v>
      </c>
      <c r="B9" s="37"/>
      <c r="C9" s="86"/>
      <c r="D9" s="37"/>
      <c r="E9" s="157"/>
      <c r="F9" s="40"/>
      <c r="G9" s="200"/>
      <c r="H9" s="37"/>
      <c r="I9" s="86"/>
      <c r="J9" s="37"/>
      <c r="K9" s="206"/>
      <c r="L9" s="207"/>
      <c r="M9" s="201" t="s">
        <v>144</v>
      </c>
      <c r="N9" s="40"/>
    </row>
    <row r="10" spans="1:17" x14ac:dyDescent="0.2">
      <c r="A10" s="387"/>
      <c r="B10" s="343"/>
      <c r="C10" s="343"/>
      <c r="D10" s="343"/>
      <c r="E10" s="343"/>
      <c r="F10" s="382"/>
      <c r="G10" s="219" t="s">
        <v>154</v>
      </c>
      <c r="H10" s="38"/>
      <c r="I10" s="38"/>
      <c r="J10" s="38"/>
      <c r="K10" s="38"/>
      <c r="L10" s="209"/>
      <c r="M10" s="387"/>
      <c r="N10" s="382"/>
    </row>
    <row r="11" spans="1:17" ht="9" customHeight="1" x14ac:dyDescent="0.2">
      <c r="A11" s="250" t="s">
        <v>146</v>
      </c>
      <c r="B11" s="37"/>
      <c r="C11" s="37"/>
      <c r="D11" s="37"/>
      <c r="E11" s="37"/>
      <c r="F11" s="40"/>
      <c r="G11" s="202" t="s">
        <v>145</v>
      </c>
      <c r="H11" s="203"/>
      <c r="I11" s="204"/>
      <c r="J11" s="177" t="s">
        <v>128</v>
      </c>
      <c r="K11" s="37"/>
      <c r="L11" s="40"/>
      <c r="M11" s="86" t="s">
        <v>48</v>
      </c>
      <c r="N11" s="40"/>
    </row>
    <row r="12" spans="1:17" x14ac:dyDescent="0.2">
      <c r="A12" s="420" t="str">
        <f>IF('Travel Req'!C12="","",'Travel Req'!C12)</f>
        <v/>
      </c>
      <c r="B12" s="361"/>
      <c r="C12" s="361"/>
      <c r="D12" s="361"/>
      <c r="E12" s="361"/>
      <c r="F12" s="396"/>
      <c r="G12" s="387"/>
      <c r="H12" s="343"/>
      <c r="I12" s="382"/>
      <c r="J12" s="387"/>
      <c r="K12" s="343"/>
      <c r="L12" s="382"/>
      <c r="M12" s="418"/>
      <c r="N12" s="419"/>
    </row>
    <row r="13" spans="1:17" ht="9" customHeight="1" x14ac:dyDescent="0.2">
      <c r="A13" s="250" t="s">
        <v>49</v>
      </c>
      <c r="B13" s="37"/>
      <c r="C13" s="86" t="s">
        <v>50</v>
      </c>
      <c r="D13" s="86" t="s">
        <v>51</v>
      </c>
      <c r="E13" s="86"/>
      <c r="F13" s="40"/>
      <c r="G13" s="244" t="s">
        <v>142</v>
      </c>
      <c r="H13" s="157" t="s">
        <v>141</v>
      </c>
      <c r="I13" s="86"/>
      <c r="J13" s="205" t="s">
        <v>140</v>
      </c>
      <c r="K13" s="216" t="s">
        <v>141</v>
      </c>
      <c r="L13" s="86"/>
      <c r="M13" s="176" t="s">
        <v>129</v>
      </c>
      <c r="N13" s="241"/>
    </row>
    <row r="14" spans="1:17" ht="13.5" thickBot="1" x14ac:dyDescent="0.25">
      <c r="A14" s="383" t="str">
        <f>IF('Travel Req'!H12="","",'Travel Req'!H12)</f>
        <v/>
      </c>
      <c r="B14" s="384"/>
      <c r="C14" s="39" t="str">
        <f>IF('Travel Req'!J12="","",'Travel Req'!J12)</f>
        <v/>
      </c>
      <c r="D14" s="385" t="str">
        <f>IF('Travel Req'!K12="","",'Travel Req'!K12)</f>
        <v/>
      </c>
      <c r="E14" s="385"/>
      <c r="F14" s="386"/>
      <c r="G14" s="388" t="str">
        <f>IF(('Estimated Cost Worksheet'!C9+'Estimated Cost Worksheet'!D9)=0,"",'Estimated Cost Worksheet'!C9+'Estimated Cost Worksheet'!D9)</f>
        <v/>
      </c>
      <c r="H14" s="389"/>
      <c r="I14" s="390"/>
      <c r="J14" s="388" t="str">
        <f>IF(('Estimated Cost Worksheet'!C10+'Estimated Cost Worksheet'!D10)=0,"",'Estimated Cost Worksheet'!C10+'Estimated Cost Worksheet'!D10)</f>
        <v/>
      </c>
      <c r="K14" s="389"/>
      <c r="L14" s="390"/>
      <c r="M14" s="428">
        <f>IF(state_funds="Y",s_2007_mileage,ns_2007_mileage)</f>
        <v>0.57999999999999996</v>
      </c>
      <c r="N14" s="429" t="e">
        <f>IF(state_funds2="Y",s_mileage,ns_mileage)</f>
        <v>#REF!</v>
      </c>
    </row>
    <row r="15" spans="1:17" s="51" customFormat="1" ht="12" customHeight="1" thickTop="1" x14ac:dyDescent="0.2">
      <c r="A15" s="251"/>
      <c r="B15" s="42" t="s">
        <v>133</v>
      </c>
      <c r="C15" s="43" t="s">
        <v>133</v>
      </c>
      <c r="D15" s="44" t="s">
        <v>133</v>
      </c>
      <c r="E15" s="45" t="s">
        <v>52</v>
      </c>
      <c r="F15" s="46"/>
      <c r="G15" s="47"/>
      <c r="H15" s="44"/>
      <c r="I15" s="48" t="s">
        <v>53</v>
      </c>
      <c r="J15" s="49"/>
      <c r="K15" s="49"/>
      <c r="L15" s="50"/>
      <c r="M15" s="43"/>
      <c r="N15" s="43"/>
      <c r="Q15" s="237"/>
    </row>
    <row r="16" spans="1:17" x14ac:dyDescent="0.2">
      <c r="A16" s="267" t="s">
        <v>3</v>
      </c>
      <c r="B16" s="52" t="s">
        <v>54</v>
      </c>
      <c r="C16" s="53"/>
      <c r="D16" s="54"/>
      <c r="E16" s="54"/>
      <c r="F16" s="54"/>
      <c r="G16" s="40"/>
      <c r="H16" s="53"/>
      <c r="I16" s="53"/>
      <c r="J16" s="55" t="s">
        <v>136</v>
      </c>
      <c r="K16" s="86"/>
      <c r="L16" s="53"/>
      <c r="M16" s="53"/>
      <c r="N16" s="54" t="s">
        <v>55</v>
      </c>
      <c r="Q16" s="238"/>
    </row>
    <row r="17" spans="1:14" ht="9" customHeight="1" x14ac:dyDescent="0.2">
      <c r="A17" s="213" t="s">
        <v>133</v>
      </c>
      <c r="B17" s="54" t="s">
        <v>56</v>
      </c>
      <c r="C17" s="54" t="s">
        <v>57</v>
      </c>
      <c r="D17" s="54" t="s">
        <v>58</v>
      </c>
      <c r="E17" s="54"/>
      <c r="F17" s="54"/>
      <c r="G17" s="57" t="s">
        <v>59</v>
      </c>
      <c r="H17" s="54" t="s">
        <v>60</v>
      </c>
      <c r="I17" s="58" t="s">
        <v>61</v>
      </c>
      <c r="J17" s="54" t="s">
        <v>62</v>
      </c>
      <c r="K17" s="59" t="s">
        <v>63</v>
      </c>
      <c r="L17" s="60"/>
      <c r="M17" s="54" t="s">
        <v>64</v>
      </c>
      <c r="N17" s="54" t="s">
        <v>65</v>
      </c>
    </row>
    <row r="18" spans="1:14" ht="9.75" customHeight="1" thickBot="1" x14ac:dyDescent="0.25">
      <c r="A18" s="252"/>
      <c r="B18" s="54" t="s">
        <v>66</v>
      </c>
      <c r="C18" s="57"/>
      <c r="D18" s="54" t="s">
        <v>67</v>
      </c>
      <c r="E18" s="54" t="s">
        <v>68</v>
      </c>
      <c r="F18" s="54" t="s">
        <v>118</v>
      </c>
      <c r="G18" s="54" t="s">
        <v>69</v>
      </c>
      <c r="H18" s="54" t="s">
        <v>70</v>
      </c>
      <c r="I18" s="58" t="s">
        <v>71</v>
      </c>
      <c r="J18" s="54" t="s">
        <v>72</v>
      </c>
      <c r="K18" s="56" t="s">
        <v>73</v>
      </c>
      <c r="L18" s="54" t="s">
        <v>74</v>
      </c>
      <c r="M18" s="54" t="s">
        <v>75</v>
      </c>
      <c r="N18" s="54" t="s">
        <v>76</v>
      </c>
    </row>
    <row r="19" spans="1:14" ht="9" customHeight="1" x14ac:dyDescent="0.2">
      <c r="A19" s="268"/>
      <c r="B19" s="61" t="s">
        <v>100</v>
      </c>
      <c r="C19" s="62" t="s">
        <v>17</v>
      </c>
      <c r="D19" s="62" t="s">
        <v>17</v>
      </c>
      <c r="E19" s="62" t="s">
        <v>17</v>
      </c>
      <c r="F19" s="62" t="s">
        <v>17</v>
      </c>
      <c r="G19" s="62"/>
      <c r="H19" s="62" t="s">
        <v>17</v>
      </c>
      <c r="I19" s="62"/>
      <c r="J19" s="62" t="s">
        <v>17</v>
      </c>
      <c r="K19" s="63"/>
      <c r="L19" s="62" t="s">
        <v>17</v>
      </c>
      <c r="M19" s="62"/>
      <c r="N19" s="62" t="s">
        <v>17</v>
      </c>
    </row>
    <row r="20" spans="1:14" ht="20.25" customHeight="1" x14ac:dyDescent="0.2">
      <c r="A20" s="288"/>
      <c r="B20" s="66"/>
      <c r="C20" s="65"/>
      <c r="D20" s="65"/>
      <c r="E20" s="65"/>
      <c r="F20" s="65"/>
      <c r="G20" s="65"/>
      <c r="H20" s="65"/>
      <c r="I20" s="65"/>
      <c r="J20" s="65"/>
      <c r="K20" s="316"/>
      <c r="L20" s="109" t="str">
        <f t="shared" ref="L20:L28" si="0">IF((K20*1)=0,"",ROUND($M$14*K20,2))</f>
        <v/>
      </c>
      <c r="M20" s="65"/>
      <c r="N20" s="73" t="str">
        <f t="shared" ref="N20:N28" si="1">IF(SUM(C20:H20,J20,L20:M20)=0,"",SUM(C20:H20,J20,L20:M20))</f>
        <v/>
      </c>
    </row>
    <row r="21" spans="1:14" ht="24" customHeight="1" x14ac:dyDescent="0.2">
      <c r="A21" s="288"/>
      <c r="B21" s="64"/>
      <c r="C21" s="65"/>
      <c r="D21" s="65"/>
      <c r="E21" s="65"/>
      <c r="F21" s="65"/>
      <c r="G21" s="65"/>
      <c r="H21" s="65"/>
      <c r="I21" s="65" t="s">
        <v>100</v>
      </c>
      <c r="J21" s="65"/>
      <c r="K21" s="316"/>
      <c r="L21" s="109" t="str">
        <f t="shared" si="0"/>
        <v/>
      </c>
      <c r="M21" s="65"/>
      <c r="N21" s="73" t="str">
        <f t="shared" si="1"/>
        <v/>
      </c>
    </row>
    <row r="22" spans="1:14" ht="24" customHeight="1" x14ac:dyDescent="0.2">
      <c r="A22" s="289" t="s">
        <v>133</v>
      </c>
      <c r="B22" s="64"/>
      <c r="C22" s="65"/>
      <c r="D22" s="65"/>
      <c r="E22" s="65"/>
      <c r="F22" s="65"/>
      <c r="G22" s="65"/>
      <c r="H22" s="65"/>
      <c r="I22" s="65"/>
      <c r="J22" s="65"/>
      <c r="K22" s="316"/>
      <c r="L22" s="109" t="str">
        <f t="shared" si="0"/>
        <v/>
      </c>
      <c r="M22" s="65"/>
      <c r="N22" s="73" t="str">
        <f t="shared" si="1"/>
        <v/>
      </c>
    </row>
    <row r="23" spans="1:14" ht="24" customHeight="1" x14ac:dyDescent="0.2">
      <c r="A23" s="288" t="s">
        <v>100</v>
      </c>
      <c r="B23" s="64" t="s">
        <v>100</v>
      </c>
      <c r="C23" s="65"/>
      <c r="D23" s="65"/>
      <c r="E23" s="65"/>
      <c r="F23" s="65"/>
      <c r="G23" s="65"/>
      <c r="H23" s="65"/>
      <c r="I23" s="65" t="s">
        <v>100</v>
      </c>
      <c r="J23" s="65" t="s">
        <v>100</v>
      </c>
      <c r="K23" s="316"/>
      <c r="L23" s="109" t="str">
        <f t="shared" si="0"/>
        <v/>
      </c>
      <c r="M23" s="65" t="s">
        <v>100</v>
      </c>
      <c r="N23" s="73" t="str">
        <f t="shared" si="1"/>
        <v/>
      </c>
    </row>
    <row r="24" spans="1:14" ht="24" customHeight="1" x14ac:dyDescent="0.2">
      <c r="A24" s="288"/>
      <c r="B24" s="64"/>
      <c r="C24" s="65"/>
      <c r="D24" s="65"/>
      <c r="E24" s="65"/>
      <c r="F24" s="65"/>
      <c r="G24" s="65"/>
      <c r="H24" s="65"/>
      <c r="I24" s="65"/>
      <c r="J24" s="65"/>
      <c r="K24" s="316"/>
      <c r="L24" s="109" t="str">
        <f t="shared" si="0"/>
        <v/>
      </c>
      <c r="M24" s="65"/>
      <c r="N24" s="73" t="str">
        <f t="shared" si="1"/>
        <v/>
      </c>
    </row>
    <row r="25" spans="1:14" ht="24" customHeight="1" x14ac:dyDescent="0.2">
      <c r="A25" s="288"/>
      <c r="B25" s="66"/>
      <c r="C25" s="65"/>
      <c r="D25" s="65"/>
      <c r="E25" s="65"/>
      <c r="F25" s="65"/>
      <c r="G25" s="65"/>
      <c r="H25" s="65"/>
      <c r="I25" s="65"/>
      <c r="J25" s="65"/>
      <c r="K25" s="316"/>
      <c r="L25" s="109" t="str">
        <f t="shared" si="0"/>
        <v/>
      </c>
      <c r="M25" s="65"/>
      <c r="N25" s="73" t="str">
        <f t="shared" si="1"/>
        <v/>
      </c>
    </row>
    <row r="26" spans="1:14" ht="24" customHeight="1" x14ac:dyDescent="0.2">
      <c r="A26" s="288"/>
      <c r="B26" s="66"/>
      <c r="C26" s="65"/>
      <c r="D26" s="65"/>
      <c r="E26" s="65"/>
      <c r="F26" s="65"/>
      <c r="G26" s="65"/>
      <c r="H26" s="65"/>
      <c r="I26" s="65"/>
      <c r="J26" s="65"/>
      <c r="K26" s="316"/>
      <c r="L26" s="109" t="str">
        <f t="shared" si="0"/>
        <v/>
      </c>
      <c r="M26" s="65"/>
      <c r="N26" s="73" t="str">
        <f t="shared" si="1"/>
        <v/>
      </c>
    </row>
    <row r="27" spans="1:14" ht="24" customHeight="1" x14ac:dyDescent="0.2">
      <c r="A27" s="288"/>
      <c r="B27" s="66"/>
      <c r="C27" s="65"/>
      <c r="D27" s="65"/>
      <c r="E27" s="65"/>
      <c r="F27" s="65"/>
      <c r="G27" s="65"/>
      <c r="H27" s="65"/>
      <c r="I27" s="65"/>
      <c r="J27" s="65"/>
      <c r="K27" s="316"/>
      <c r="L27" s="109" t="str">
        <f t="shared" si="0"/>
        <v/>
      </c>
      <c r="M27" s="65"/>
      <c r="N27" s="73" t="str">
        <f t="shared" si="1"/>
        <v/>
      </c>
    </row>
    <row r="28" spans="1:14" ht="24" customHeight="1" thickBot="1" x14ac:dyDescent="0.25">
      <c r="A28" s="290"/>
      <c r="B28" s="67"/>
      <c r="C28" s="65"/>
      <c r="D28" s="65"/>
      <c r="E28" s="65"/>
      <c r="F28" s="65"/>
      <c r="G28" s="65"/>
      <c r="H28" s="68"/>
      <c r="I28" s="68"/>
      <c r="J28" s="68"/>
      <c r="K28" s="316"/>
      <c r="L28" s="109" t="str">
        <f t="shared" si="0"/>
        <v/>
      </c>
      <c r="M28" s="68"/>
      <c r="N28" s="80" t="str">
        <f t="shared" si="1"/>
        <v/>
      </c>
    </row>
    <row r="29" spans="1:14" s="72" customFormat="1" ht="8.25" customHeight="1" x14ac:dyDescent="0.2">
      <c r="A29" s="263"/>
      <c r="B29" s="71"/>
      <c r="C29" s="245" t="s">
        <v>17</v>
      </c>
      <c r="D29" s="62" t="s">
        <v>17</v>
      </c>
      <c r="E29" s="62" t="s">
        <v>17</v>
      </c>
      <c r="F29" s="62" t="s">
        <v>17</v>
      </c>
      <c r="G29" s="62" t="s">
        <v>17</v>
      </c>
      <c r="H29" s="62" t="s">
        <v>17</v>
      </c>
      <c r="I29" s="62"/>
      <c r="J29" s="62" t="s">
        <v>17</v>
      </c>
      <c r="K29" s="317"/>
      <c r="L29" s="62" t="s">
        <v>17</v>
      </c>
      <c r="M29" s="62" t="s">
        <v>17</v>
      </c>
      <c r="N29" s="245" t="s">
        <v>17</v>
      </c>
    </row>
    <row r="30" spans="1:14" x14ac:dyDescent="0.2">
      <c r="A30" s="240"/>
      <c r="B30" s="264" t="s">
        <v>77</v>
      </c>
      <c r="C30" s="232" t="str">
        <f t="shared" ref="C30:H30" si="2">IF(SUM(C20:C28)=0,"",SUM(C20:C28))</f>
        <v/>
      </c>
      <c r="D30" s="232" t="str">
        <f t="shared" si="2"/>
        <v/>
      </c>
      <c r="E30" s="232" t="str">
        <f t="shared" si="2"/>
        <v/>
      </c>
      <c r="F30" s="232" t="str">
        <f t="shared" si="2"/>
        <v/>
      </c>
      <c r="G30" s="232" t="str">
        <f t="shared" si="2"/>
        <v/>
      </c>
      <c r="H30" s="232" t="str">
        <f t="shared" si="2"/>
        <v/>
      </c>
      <c r="I30" s="232"/>
      <c r="J30" s="232" t="str">
        <f>IF(SUM(J20:J28)=0,"",SUM(J20:J28))</f>
        <v/>
      </c>
      <c r="K30" s="318" t="str">
        <f>IF(SUM(K20:K28)=0,"",SUM(K20:K28))</f>
        <v/>
      </c>
      <c r="L30" s="232" t="str">
        <f>IF(SUM(L20:L28)=0,"",SUM(L20:L28))</f>
        <v/>
      </c>
      <c r="M30" s="232" t="str">
        <f>IF(SUM(M20:M28)=0,"",SUM(M20:M28))</f>
        <v/>
      </c>
      <c r="N30" s="246" t="str">
        <f>IF(SUM(N20:N28)=0,"",SUM(N20:N28))</f>
        <v/>
      </c>
    </row>
    <row r="31" spans="1:14" s="75" customFormat="1" ht="13.5" thickBot="1" x14ac:dyDescent="0.25">
      <c r="A31" s="266"/>
      <c r="B31" s="265" t="s">
        <v>78</v>
      </c>
      <c r="C31" s="74"/>
      <c r="D31" s="74"/>
      <c r="E31" s="74"/>
      <c r="F31" s="95"/>
      <c r="G31" s="74"/>
      <c r="H31" s="74"/>
      <c r="I31" s="74"/>
      <c r="J31" s="95"/>
      <c r="K31" s="96"/>
      <c r="L31" s="74"/>
      <c r="M31" s="74"/>
      <c r="N31" s="74"/>
    </row>
    <row r="32" spans="1:14" ht="15" customHeight="1" x14ac:dyDescent="0.2">
      <c r="A32" s="262"/>
      <c r="B32" s="76" t="s">
        <v>119</v>
      </c>
      <c r="C32" s="77"/>
      <c r="D32" s="77"/>
      <c r="E32" s="94" t="s">
        <v>84</v>
      </c>
      <c r="F32" s="393"/>
      <c r="G32" s="394"/>
      <c r="H32" s="426" t="s">
        <v>85</v>
      </c>
      <c r="I32" s="427"/>
      <c r="J32" s="372"/>
      <c r="K32" s="373"/>
      <c r="L32" s="199" t="s">
        <v>143</v>
      </c>
      <c r="M32" s="430"/>
      <c r="N32" s="431"/>
    </row>
    <row r="33" spans="1:14" ht="15" customHeight="1" x14ac:dyDescent="0.2">
      <c r="A33" s="254"/>
      <c r="B33" s="78" t="s">
        <v>120</v>
      </c>
      <c r="C33" s="69"/>
      <c r="D33" s="69"/>
      <c r="E33" s="106" t="s">
        <v>99</v>
      </c>
      <c r="F33" s="391"/>
      <c r="G33" s="392"/>
      <c r="H33" s="69"/>
      <c r="I33" s="69"/>
      <c r="J33" s="372"/>
      <c r="K33" s="373"/>
      <c r="L33" s="80"/>
      <c r="M33" s="374"/>
      <c r="N33" s="375"/>
    </row>
    <row r="34" spans="1:14" ht="15" customHeight="1" x14ac:dyDescent="0.2">
      <c r="A34" s="254"/>
      <c r="B34" s="78" t="s">
        <v>121</v>
      </c>
      <c r="C34" s="69"/>
      <c r="D34" s="69"/>
      <c r="E34" s="79"/>
      <c r="F34" s="69"/>
      <c r="G34" s="69"/>
      <c r="H34" s="69"/>
      <c r="I34" s="69"/>
      <c r="J34" s="372"/>
      <c r="K34" s="373"/>
      <c r="L34" s="80"/>
      <c r="M34" s="374"/>
      <c r="N34" s="375"/>
    </row>
    <row r="35" spans="1:14" ht="15" customHeight="1" thickBot="1" x14ac:dyDescent="0.25">
      <c r="A35" s="255" t="s">
        <v>79</v>
      </c>
      <c r="B35" s="81"/>
      <c r="C35" s="81"/>
      <c r="D35" s="81"/>
      <c r="E35" s="81"/>
      <c r="F35" s="81"/>
      <c r="G35" s="81"/>
      <c r="H35" s="81"/>
      <c r="I35" s="81"/>
      <c r="J35" s="81"/>
      <c r="K35" s="82"/>
      <c r="L35" s="83"/>
      <c r="M35" s="376" t="str">
        <f>IF(N30="","",N30+SUM(M32:N34))</f>
        <v/>
      </c>
      <c r="N35" s="377"/>
    </row>
    <row r="36" spans="1:14" s="72" customFormat="1" ht="8.25" customHeight="1" thickTop="1" x14ac:dyDescent="0.2">
      <c r="A36" s="256" t="s">
        <v>80</v>
      </c>
      <c r="B36" s="84"/>
      <c r="C36" s="84"/>
      <c r="D36" s="84"/>
      <c r="E36" s="84"/>
      <c r="F36" s="84"/>
      <c r="G36" s="84"/>
      <c r="H36" s="84"/>
      <c r="I36" s="84"/>
      <c r="J36" s="84"/>
      <c r="K36" s="84"/>
      <c r="L36" s="178"/>
      <c r="M36" s="84"/>
      <c r="N36" s="85"/>
    </row>
    <row r="37" spans="1:14" ht="12" customHeight="1" x14ac:dyDescent="0.2">
      <c r="A37" s="381"/>
      <c r="B37" s="343"/>
      <c r="C37" s="343"/>
      <c r="D37" s="343"/>
      <c r="E37" s="343"/>
      <c r="F37" s="343"/>
      <c r="G37" s="343"/>
      <c r="H37" s="343"/>
      <c r="I37" s="343"/>
      <c r="J37" s="343"/>
      <c r="K37" s="343"/>
      <c r="L37" s="343"/>
      <c r="M37" s="343"/>
      <c r="N37" s="382"/>
    </row>
    <row r="38" spans="1:14" s="72" customFormat="1" ht="8.25" customHeight="1" x14ac:dyDescent="0.2">
      <c r="A38" s="257"/>
      <c r="B38" s="84"/>
      <c r="C38" s="84"/>
      <c r="D38" s="84"/>
      <c r="E38" s="84"/>
      <c r="F38" s="84"/>
      <c r="G38" s="84"/>
      <c r="H38" s="84"/>
      <c r="I38" s="84"/>
      <c r="J38" s="84"/>
      <c r="K38" s="84"/>
      <c r="L38" s="89"/>
      <c r="M38" s="84"/>
      <c r="N38" s="85"/>
    </row>
    <row r="39" spans="1:14" ht="12" customHeight="1" x14ac:dyDescent="0.2">
      <c r="A39" s="381" t="s">
        <v>100</v>
      </c>
      <c r="B39" s="343"/>
      <c r="C39" s="343"/>
      <c r="D39" s="343"/>
      <c r="E39" s="343"/>
      <c r="F39" s="343"/>
      <c r="G39" s="343"/>
      <c r="H39" s="343"/>
      <c r="I39" s="343"/>
      <c r="J39" s="343"/>
      <c r="K39" s="343"/>
      <c r="L39" s="343"/>
      <c r="M39" s="343"/>
      <c r="N39" s="382"/>
    </row>
    <row r="40" spans="1:14" ht="7.5" customHeight="1" x14ac:dyDescent="0.2">
      <c r="A40" s="254"/>
      <c r="B40" s="37"/>
      <c r="C40" s="37"/>
      <c r="D40" s="217"/>
      <c r="E40" s="37"/>
      <c r="F40" s="37"/>
      <c r="G40" s="37"/>
      <c r="H40" s="37"/>
      <c r="I40" s="37"/>
      <c r="J40" s="37"/>
      <c r="K40" s="37"/>
      <c r="L40" s="174"/>
      <c r="M40" s="175"/>
      <c r="N40" s="247"/>
    </row>
    <row r="41" spans="1:14" ht="12" customHeight="1" x14ac:dyDescent="0.2">
      <c r="A41" s="381"/>
      <c r="B41" s="343"/>
      <c r="C41" s="343"/>
      <c r="D41" s="343"/>
      <c r="E41" s="343"/>
      <c r="F41" s="343"/>
      <c r="G41" s="343"/>
      <c r="H41" s="343"/>
      <c r="I41" s="343"/>
      <c r="J41" s="343"/>
      <c r="K41" s="343"/>
      <c r="L41" s="343"/>
      <c r="M41" s="343"/>
      <c r="N41" s="382"/>
    </row>
    <row r="42" spans="1:14" s="72" customFormat="1" ht="7.5" customHeight="1" x14ac:dyDescent="0.2">
      <c r="A42" s="257"/>
      <c r="B42" s="84"/>
      <c r="C42" s="84"/>
      <c r="D42" s="84"/>
      <c r="E42" s="84"/>
      <c r="F42" s="84"/>
      <c r="G42" s="84"/>
      <c r="H42" s="84"/>
      <c r="I42" s="84"/>
      <c r="J42" s="84"/>
      <c r="K42" s="84"/>
      <c r="L42" s="87"/>
      <c r="M42" s="87"/>
      <c r="N42" s="248"/>
    </row>
    <row r="43" spans="1:14" ht="12" customHeight="1" thickBot="1" x14ac:dyDescent="0.25">
      <c r="A43" s="398"/>
      <c r="B43" s="399"/>
      <c r="C43" s="399"/>
      <c r="D43" s="399"/>
      <c r="E43" s="399"/>
      <c r="F43" s="399"/>
      <c r="G43" s="399"/>
      <c r="H43" s="399"/>
      <c r="I43" s="399"/>
      <c r="J43" s="399"/>
      <c r="K43" s="399"/>
      <c r="L43" s="399"/>
      <c r="M43" s="399"/>
      <c r="N43" s="400"/>
    </row>
    <row r="44" spans="1:14" ht="7.5" customHeight="1" x14ac:dyDescent="0.2">
      <c r="A44" s="254"/>
      <c r="B44" s="37"/>
      <c r="C44" s="37"/>
      <c r="D44" s="37"/>
      <c r="E44" s="37"/>
      <c r="F44" s="37"/>
      <c r="G44" s="37"/>
      <c r="H44" s="37"/>
      <c r="I44" s="37"/>
      <c r="J44" s="37"/>
      <c r="K44" s="37"/>
      <c r="L44" s="37"/>
      <c r="M44" s="37"/>
      <c r="N44" s="40"/>
    </row>
    <row r="45" spans="1:14" ht="11.25" customHeight="1" x14ac:dyDescent="0.2">
      <c r="A45" s="213" t="s">
        <v>152</v>
      </c>
      <c r="B45" s="37"/>
      <c r="C45" s="37"/>
      <c r="D45" s="37"/>
      <c r="E45" s="37"/>
      <c r="F45" s="37"/>
      <c r="G45" s="37"/>
      <c r="H45" s="37"/>
      <c r="I45" s="37"/>
      <c r="J45" s="37"/>
      <c r="K45" s="37"/>
      <c r="L45" s="173"/>
      <c r="M45" s="37"/>
      <c r="N45" s="40"/>
    </row>
    <row r="46" spans="1:14" ht="8.25" customHeight="1" x14ac:dyDescent="0.2">
      <c r="A46" s="258" t="s">
        <v>126</v>
      </c>
      <c r="B46" s="37"/>
      <c r="C46" s="37"/>
      <c r="D46" s="37"/>
      <c r="E46" s="37"/>
      <c r="F46" s="37"/>
      <c r="G46" s="37"/>
      <c r="H46" s="37"/>
      <c r="I46" s="37"/>
      <c r="J46" s="37"/>
      <c r="K46" s="37"/>
      <c r="L46" s="37"/>
      <c r="M46" s="37"/>
      <c r="N46" s="40"/>
    </row>
    <row r="47" spans="1:14" s="32" customFormat="1" ht="9.75" customHeight="1" x14ac:dyDescent="0.2">
      <c r="A47" s="258"/>
      <c r="B47" s="86"/>
      <c r="C47" s="86"/>
      <c r="D47" s="86"/>
      <c r="E47" s="86"/>
      <c r="F47" s="86"/>
      <c r="G47" s="86"/>
      <c r="H47" s="86"/>
      <c r="I47" s="86"/>
      <c r="J47" s="86"/>
      <c r="K47" s="86"/>
      <c r="L47" s="173"/>
      <c r="M47" s="86"/>
      <c r="N47" s="53"/>
    </row>
    <row r="48" spans="1:14" s="72" customFormat="1" ht="7.5" customHeight="1" x14ac:dyDescent="0.2">
      <c r="A48" s="405" t="s">
        <v>81</v>
      </c>
      <c r="B48" s="406"/>
      <c r="C48" s="406"/>
      <c r="D48" s="406"/>
      <c r="E48" s="406"/>
      <c r="F48" s="406"/>
      <c r="G48" s="406"/>
      <c r="H48" s="406"/>
      <c r="I48" s="406"/>
      <c r="J48" s="406"/>
      <c r="K48" s="406"/>
      <c r="L48" s="407"/>
      <c r="M48" s="314" t="s">
        <v>3</v>
      </c>
      <c r="N48" s="90"/>
    </row>
    <row r="49" spans="1:14" ht="19.5" customHeight="1" thickBot="1" x14ac:dyDescent="0.25">
      <c r="A49" s="408"/>
      <c r="B49" s="409"/>
      <c r="C49" s="409"/>
      <c r="D49" s="409"/>
      <c r="E49" s="409"/>
      <c r="F49" s="409"/>
      <c r="G49" s="409"/>
      <c r="H49" s="409"/>
      <c r="I49" s="409"/>
      <c r="J49" s="409"/>
      <c r="K49" s="409"/>
      <c r="L49" s="410"/>
      <c r="M49" s="403"/>
      <c r="N49" s="404"/>
    </row>
    <row r="50" spans="1:14" s="72" customFormat="1" ht="7.5" customHeight="1" x14ac:dyDescent="0.2">
      <c r="A50" s="91" t="s">
        <v>82</v>
      </c>
      <c r="B50" s="70"/>
      <c r="C50" s="70"/>
      <c r="D50" s="311"/>
      <c r="E50" s="70" t="s">
        <v>3</v>
      </c>
      <c r="F50" s="312"/>
      <c r="G50" s="313" t="s">
        <v>215</v>
      </c>
      <c r="H50" s="70"/>
      <c r="I50" s="70"/>
      <c r="J50" s="70"/>
      <c r="K50" s="70"/>
      <c r="L50" s="311"/>
      <c r="M50" s="70" t="s">
        <v>3</v>
      </c>
      <c r="N50" s="312"/>
    </row>
    <row r="51" spans="1:14" ht="19.5" customHeight="1" thickBot="1" x14ac:dyDescent="0.25">
      <c r="A51" s="378" t="s">
        <v>83</v>
      </c>
      <c r="B51" s="379"/>
      <c r="C51" s="379"/>
      <c r="D51" s="380"/>
      <c r="E51" s="401"/>
      <c r="F51" s="402"/>
      <c r="G51" s="378" t="s">
        <v>83</v>
      </c>
      <c r="H51" s="379"/>
      <c r="I51" s="379"/>
      <c r="J51" s="379"/>
      <c r="K51" s="379"/>
      <c r="L51" s="380"/>
      <c r="M51" s="401"/>
      <c r="N51" s="402"/>
    </row>
    <row r="52" spans="1:14" s="93" customFormat="1" ht="8.25" customHeight="1" x14ac:dyDescent="0.2">
      <c r="A52" s="411" t="s">
        <v>214</v>
      </c>
      <c r="B52" s="412"/>
      <c r="C52" s="412"/>
      <c r="D52" s="412"/>
      <c r="E52" s="412"/>
      <c r="F52" s="412"/>
      <c r="G52" s="414" t="s">
        <v>216</v>
      </c>
      <c r="H52" s="412"/>
      <c r="I52" s="412"/>
      <c r="J52" s="412"/>
      <c r="K52" s="412"/>
      <c r="L52" s="412"/>
      <c r="M52" s="412"/>
      <c r="N52" s="415"/>
    </row>
    <row r="53" spans="1:14" ht="18" customHeight="1" thickBot="1" x14ac:dyDescent="0.25">
      <c r="A53" s="383" t="s">
        <v>83</v>
      </c>
      <c r="B53" s="384"/>
      <c r="C53" s="384"/>
      <c r="D53" s="384"/>
      <c r="E53" s="413"/>
      <c r="F53" s="413"/>
      <c r="G53" s="416" t="s">
        <v>83</v>
      </c>
      <c r="H53" s="384"/>
      <c r="I53" s="384"/>
      <c r="J53" s="384"/>
      <c r="K53" s="384"/>
      <c r="L53" s="384"/>
      <c r="M53" s="413"/>
      <c r="N53" s="417"/>
    </row>
    <row r="54" spans="1:14" ht="13.5" thickTop="1" x14ac:dyDescent="0.2">
      <c r="A54" s="308" t="s">
        <v>211</v>
      </c>
      <c r="B54" s="259"/>
      <c r="C54" s="259"/>
      <c r="D54" s="259"/>
      <c r="E54" s="259"/>
      <c r="F54" s="259"/>
      <c r="G54" s="259"/>
      <c r="H54" s="309"/>
      <c r="I54" s="309"/>
      <c r="J54" s="309"/>
      <c r="K54" s="309"/>
      <c r="L54" s="309"/>
      <c r="M54" s="309"/>
      <c r="N54" s="310"/>
    </row>
    <row r="55" spans="1:14" ht="21" customHeight="1" x14ac:dyDescent="0.2">
      <c r="A55" s="260" t="s">
        <v>130</v>
      </c>
      <c r="B55" s="37"/>
      <c r="C55" s="37"/>
      <c r="D55" s="38"/>
      <c r="E55" s="38"/>
      <c r="F55" s="38"/>
      <c r="G55" s="38"/>
      <c r="H55" s="38"/>
      <c r="I55" s="38"/>
      <c r="J55" s="37"/>
      <c r="K55" s="179" t="s">
        <v>131</v>
      </c>
      <c r="L55" s="38"/>
      <c r="M55" s="38"/>
      <c r="N55" s="168"/>
    </row>
    <row r="56" spans="1:14" ht="13.5" thickBot="1" x14ac:dyDescent="0.25">
      <c r="A56" s="261"/>
      <c r="B56" s="39"/>
      <c r="C56" s="39"/>
      <c r="D56" s="397" t="s">
        <v>169</v>
      </c>
      <c r="E56" s="397"/>
      <c r="F56" s="397"/>
      <c r="G56" s="397"/>
      <c r="H56" s="397"/>
      <c r="I56" s="397"/>
      <c r="J56" s="39"/>
      <c r="K56" s="39"/>
      <c r="L56" s="39"/>
      <c r="M56" s="39"/>
      <c r="N56" s="169"/>
    </row>
    <row r="57" spans="1:14" ht="13.5" thickTop="1" x14ac:dyDescent="0.2">
      <c r="G57" s="180"/>
      <c r="H57" s="181"/>
      <c r="I57" s="181"/>
      <c r="J57" s="181"/>
      <c r="K57" s="181"/>
      <c r="L57" s="181"/>
      <c r="M57" s="181"/>
      <c r="N57" s="181"/>
    </row>
  </sheetData>
  <sheetProtection algorithmName="SHA-512" hashValue="/p1rO3UxVtMdonSfymdkJvc4cL6RENVR3HS9rxhYQA5+fhaJTSBceVtccIikyNCMvcvObv7m1E9Yjihoa7KbRw==" saltValue="UN4ROJQadNJSisZLakT0Sw==" spinCount="100000" sheet="1" selectLockedCells="1"/>
  <mergeCells count="40">
    <mergeCell ref="G8:I8"/>
    <mergeCell ref="J8:N8"/>
    <mergeCell ref="H32:I32"/>
    <mergeCell ref="J32:K32"/>
    <mergeCell ref="M14:N14"/>
    <mergeCell ref="M32:N32"/>
    <mergeCell ref="J14:L14"/>
    <mergeCell ref="A10:F10"/>
    <mergeCell ref="M12:N12"/>
    <mergeCell ref="J12:L12"/>
    <mergeCell ref="A12:F12"/>
    <mergeCell ref="M10:N10"/>
    <mergeCell ref="D56:I56"/>
    <mergeCell ref="A41:N41"/>
    <mergeCell ref="A43:N43"/>
    <mergeCell ref="A51:D51"/>
    <mergeCell ref="E51:F51"/>
    <mergeCell ref="M51:N51"/>
    <mergeCell ref="M49:N49"/>
    <mergeCell ref="A48:L49"/>
    <mergeCell ref="A52:F52"/>
    <mergeCell ref="A53:F53"/>
    <mergeCell ref="G52:N52"/>
    <mergeCell ref="G53:N53"/>
    <mergeCell ref="K3:L3"/>
    <mergeCell ref="J34:K34"/>
    <mergeCell ref="M34:N34"/>
    <mergeCell ref="M35:N35"/>
    <mergeCell ref="G51:L51"/>
    <mergeCell ref="A37:N37"/>
    <mergeCell ref="A39:N39"/>
    <mergeCell ref="A14:B14"/>
    <mergeCell ref="D14:F14"/>
    <mergeCell ref="G12:I12"/>
    <mergeCell ref="G14:I14"/>
    <mergeCell ref="J33:K33"/>
    <mergeCell ref="M33:N33"/>
    <mergeCell ref="F33:G33"/>
    <mergeCell ref="F32:G32"/>
    <mergeCell ref="A8:F8"/>
  </mergeCells>
  <phoneticPr fontId="27" type="noConversion"/>
  <dataValidations xWindow="325" yWindow="425" count="12">
    <dataValidation type="custom" errorStyle="warning" operator="lessThanOrEqual" showErrorMessage="1" errorTitle="Breakfast" error="The amount exceeds the maximum allowed for breakfast._x000a__x000a_State funded projects: $7_x000a_Non-state funded projects: $55 for all meals." sqref="D20">
      <formula1>IF(state_funds="Y",D20&lt;=s_2007_breakfast,SUM($D20:$F20)&lt;=ns_meals)</formula1>
    </dataValidation>
    <dataValidation type="custom" errorStyle="warning" operator="lessThanOrEqual" showErrorMessage="1" errorTitle="Breakfast" error="The amount exceeds the maximum allowed for breakfast._x000a__x000a_State funded projects: $7_x000a_Non-state funded projects: $55 for all meals." sqref="D21:D28">
      <formula1>IF(state_funds="Y",D21&lt;=s_2007_breakfast,SUM($D21:$F21)&lt;=ns_meals)</formula1>
    </dataValidation>
    <dataValidation type="custom" errorStyle="warning" showErrorMessage="1" errorTitle="Lunch" error="The amount exceeds the maximum allowed for lunch._x000a__x000a_State funded projects: $11_x000a_Non-state funded projects: $55 for all meals." sqref="E20:E28">
      <formula1>IF(state_funds="Y",E20&lt;=s_2007_lunch,SUM($D20:$F20)&lt;=ns_meals)</formula1>
    </dataValidation>
    <dataValidation type="custom" errorStyle="warning" allowBlank="1" showErrorMessage="1" errorTitle="Dinner" error="The amount exceeds the maximum allowed for dinner._x000a__x000a_State funded projects: $23_x000a_Non-state funded projects: $55 for all meals." sqref="F20:F28">
      <formula1>IF(state_funds="Y",F20&lt;=s_2007_dinner,SUM($E20:$F20)&lt;=ns_meals)</formula1>
    </dataValidation>
    <dataValidation type="decimal" operator="lessThanOrEqual" allowBlank="1" showInputMessage="1" showErrorMessage="1" errorTitle="Negative / Minus" error="Please enter advances as a negative number" sqref="M32:N34">
      <formula1>0</formula1>
    </dataValidation>
    <dataValidation type="whole" allowBlank="1" showInputMessage="1" showErrorMessage="1" errorTitle="Object Codes are 4 digits" error="Object Codes are a maximum of four digits." sqref="N3:O4">
      <formula1>0</formula1>
      <formula2>9999</formula2>
    </dataValidation>
    <dataValidation allowBlank="1" showInputMessage="1" showErrorMessage="1" errorTitle="Account Numbers are Six Digits" error="Account numbers are a maximum of six digits, and do not include any special characters." sqref="K3:L4"/>
    <dataValidation type="date" errorStyle="warning" allowBlank="1" showInputMessage="1" showErrorMessage="1" errorTitle="Date" error="The travel date should be between the depart date and return date above." sqref="A21:A28">
      <formula1>$G$14-0.99</formula1>
      <formula2>$J$14</formula2>
    </dataValidation>
    <dataValidation type="date" errorStyle="warning" allowBlank="1" showErrorMessage="1" errorTitle="Date" error="The date of travel should be between the depart date and return date above. See the Travel Request tab to update the depart and return dates" sqref="A20">
      <formula1>($G$14-0.99)</formula1>
      <formula2>$J$14</formula2>
    </dataValidation>
    <dataValidation type="custom" errorStyle="warning" allowBlank="1" showErrorMessage="1" errorTitle="Lodging" error="The amount exceeds the maxiumum allowed for lodging._x000a__x000a_State funded projects: $90_x000a_Non-state funded projects: $200" promptTitle="Lodging" prompt="Lodging Rates:_x000a__x000a_State Funds: $84_x000a_Non-State Funds: $200" sqref="C20:C28">
      <formula1>IF(state_funds="Y",C20&lt;=s_2007_lodging,C20&lt;=ns_2007_lodging)</formula1>
    </dataValidation>
    <dataValidation type="decimal" errorStyle="warning" operator="lessThan" allowBlank="1" showInputMessage="1" showErrorMessage="1" errorTitle="Incidentals" error="Incidentals may only be charged after 24 complete hours in travel status._x000a__x000a_State funded projects: $5 maximum_x000a_Non-state funded projects: $7 maximum" promptTitle="Incidentals" prompt="Incidentals may only be charged after 24 complete hours in travel status." sqref="G20">
      <formula1>0</formula1>
    </dataValidation>
    <dataValidation type="custom" errorStyle="warning" allowBlank="1" showErrorMessage="1" errorTitle="Incidentals" error="The amount exceeds the maximum allowed for incidentals._x000a__x000a_State funded projects: $5_x000a_Non-state funded projects: $7" promptTitle="Incidentals" prompt="Incidentals may only be charged after 24 complete hours in travel status." sqref="G21:G28">
      <formula1>IF(state_funds="Y",G21&lt;=s_2007_incid,G21&lt;=ns_2007_incid)</formula1>
    </dataValidation>
  </dataValidations>
  <printOptions horizontalCentered="1"/>
  <pageMargins left="0.52" right="0.52" top="1" bottom="1" header="0.5" footer="0.5"/>
  <pageSetup scale="85" orientation="portrait" r:id="rId1"/>
  <headerFooter alignWithMargins="0">
    <oddFooter>&amp;R&amp;8Revised 12/18/2017</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N93"/>
  <sheetViews>
    <sheetView showGridLines="0" zoomScaleNormal="100" zoomScaleSheetLayoutView="100" workbookViewId="0">
      <selection activeCell="N3" sqref="N3"/>
    </sheetView>
  </sheetViews>
  <sheetFormatPr defaultRowHeight="12.75" x14ac:dyDescent="0.2"/>
  <cols>
    <col min="1" max="1" width="8.7109375" style="33" customWidth="1"/>
    <col min="2" max="2" width="12" style="33" customWidth="1"/>
    <col min="3" max="3" width="7.28515625" style="33" customWidth="1"/>
    <col min="4" max="5" width="6.42578125" style="33" customWidth="1"/>
    <col min="6" max="6" width="7.7109375" style="33" customWidth="1"/>
    <col min="7" max="7" width="6.42578125" style="33" customWidth="1"/>
    <col min="8" max="8" width="7.28515625" style="33" customWidth="1"/>
    <col min="9" max="9" width="4.42578125" style="33" customWidth="1"/>
    <col min="10" max="10" width="6.42578125" style="33" customWidth="1"/>
    <col min="11" max="11" width="8.140625" style="33" customWidth="1"/>
    <col min="12" max="12" width="8.5703125" style="33" customWidth="1"/>
    <col min="13" max="13" width="6.42578125" style="33" customWidth="1"/>
    <col min="14" max="14" width="8" style="33" customWidth="1"/>
    <col min="15" max="16384" width="9.140625" style="33"/>
  </cols>
  <sheetData>
    <row r="1" spans="1:14" ht="15.75" customHeight="1" x14ac:dyDescent="0.25">
      <c r="B1" s="158"/>
      <c r="C1" s="158"/>
      <c r="F1" s="34"/>
      <c r="G1" s="159"/>
      <c r="H1" s="159"/>
      <c r="N1" s="227" t="s">
        <v>44</v>
      </c>
    </row>
    <row r="2" spans="1:14" ht="15.75" customHeight="1" x14ac:dyDescent="0.25">
      <c r="B2" s="158"/>
      <c r="C2" s="158"/>
      <c r="D2" s="35"/>
      <c r="F2" s="34"/>
      <c r="G2" s="159"/>
      <c r="H2" s="159"/>
      <c r="J2" s="37"/>
    </row>
    <row r="3" spans="1:14" ht="15.75" customHeight="1" x14ac:dyDescent="0.2">
      <c r="F3" s="170"/>
      <c r="G3" s="182"/>
      <c r="H3" s="182"/>
      <c r="I3" s="156"/>
      <c r="J3" s="300" t="s">
        <v>90</v>
      </c>
      <c r="K3" s="445" t="str">
        <f>IF(Account_No="","",Account_No)</f>
        <v/>
      </c>
      <c r="L3" s="446"/>
      <c r="M3" s="98" t="s">
        <v>91</v>
      </c>
      <c r="N3" s="235"/>
    </row>
    <row r="4" spans="1:14" ht="15.75" customHeight="1" x14ac:dyDescent="0.2">
      <c r="F4" s="170"/>
      <c r="G4" s="182"/>
      <c r="H4" s="182"/>
      <c r="I4" s="156"/>
      <c r="J4" s="300"/>
      <c r="K4" s="299"/>
      <c r="L4" s="299"/>
      <c r="M4" s="98"/>
      <c r="N4" s="301"/>
    </row>
    <row r="5" spans="1:14" ht="18.75" customHeight="1" x14ac:dyDescent="0.2">
      <c r="B5" s="173"/>
      <c r="F5" s="32"/>
      <c r="G5" s="36"/>
      <c r="K5" s="37"/>
      <c r="L5" s="37"/>
      <c r="M5" s="37"/>
      <c r="N5" s="37"/>
    </row>
    <row r="6" spans="1:14" ht="12" customHeight="1" x14ac:dyDescent="0.25">
      <c r="A6" s="86"/>
      <c r="B6" s="37"/>
      <c r="C6" s="37"/>
      <c r="D6" s="86"/>
      <c r="E6" s="86"/>
      <c r="F6" s="280" t="s">
        <v>117</v>
      </c>
      <c r="G6" s="281" t="str">
        <f>IF(state_funds="","",state_funds)</f>
        <v/>
      </c>
      <c r="H6" s="86"/>
      <c r="I6" s="86"/>
      <c r="J6" s="37"/>
      <c r="K6" s="37"/>
      <c r="L6" s="40"/>
      <c r="M6" s="432" t="s">
        <v>122</v>
      </c>
      <c r="N6" s="433"/>
    </row>
    <row r="7" spans="1:14" ht="9" customHeight="1" x14ac:dyDescent="0.2">
      <c r="A7" s="176" t="s">
        <v>45</v>
      </c>
      <c r="B7" s="167"/>
      <c r="C7" s="167"/>
      <c r="D7" s="167"/>
      <c r="E7" s="167"/>
      <c r="F7" s="241"/>
      <c r="G7" s="201" t="s">
        <v>207</v>
      </c>
      <c r="H7" s="242"/>
      <c r="I7" s="243"/>
      <c r="J7" s="282" t="s">
        <v>158</v>
      </c>
      <c r="K7" s="157"/>
      <c r="L7" s="157"/>
      <c r="M7" s="167"/>
      <c r="N7" s="241"/>
    </row>
    <row r="8" spans="1:14" x14ac:dyDescent="0.2">
      <c r="A8" s="395" t="str">
        <f>IF(Travelers_Name="","",Travelers_Name)</f>
        <v/>
      </c>
      <c r="B8" s="361"/>
      <c r="C8" s="361"/>
      <c r="D8" s="361"/>
      <c r="E8" s="361"/>
      <c r="F8" s="396"/>
      <c r="G8" s="421" t="str">
        <f>IF(EID="","",EID)</f>
        <v/>
      </c>
      <c r="H8" s="422"/>
      <c r="I8" s="423"/>
      <c r="J8" s="387"/>
      <c r="K8" s="343"/>
      <c r="L8" s="343"/>
      <c r="M8" s="343"/>
      <c r="N8" s="382"/>
    </row>
    <row r="9" spans="1:14" ht="9" customHeight="1" x14ac:dyDescent="0.2">
      <c r="A9" s="250" t="s">
        <v>46</v>
      </c>
      <c r="B9" s="37"/>
      <c r="C9" s="86"/>
      <c r="D9" s="37"/>
      <c r="E9" s="157"/>
      <c r="F9" s="40"/>
      <c r="G9" s="249"/>
      <c r="H9" s="86"/>
      <c r="I9" s="86"/>
      <c r="J9" s="37"/>
      <c r="K9" s="37"/>
      <c r="L9" s="37"/>
      <c r="M9" s="201" t="s">
        <v>144</v>
      </c>
      <c r="N9" s="40"/>
    </row>
    <row r="10" spans="1:14" x14ac:dyDescent="0.2">
      <c r="A10" s="387"/>
      <c r="B10" s="343"/>
      <c r="C10" s="343"/>
      <c r="D10" s="343"/>
      <c r="E10" s="343"/>
      <c r="F10" s="382"/>
      <c r="G10" s="219" t="s">
        <v>153</v>
      </c>
      <c r="H10" s="38"/>
      <c r="I10" s="38"/>
      <c r="J10" s="38"/>
      <c r="K10" s="38"/>
      <c r="L10" s="208"/>
      <c r="M10" s="387"/>
      <c r="N10" s="382"/>
    </row>
    <row r="11" spans="1:14" ht="9" customHeight="1" x14ac:dyDescent="0.2">
      <c r="A11" s="250" t="s">
        <v>47</v>
      </c>
      <c r="B11" s="37"/>
      <c r="C11" s="37"/>
      <c r="D11" s="37"/>
      <c r="E11" s="37"/>
      <c r="F11" s="40"/>
      <c r="G11" s="86" t="s">
        <v>127</v>
      </c>
      <c r="H11" s="191"/>
      <c r="I11" s="191"/>
      <c r="J11" s="177" t="s">
        <v>132</v>
      </c>
      <c r="K11" s="37"/>
      <c r="L11" s="40"/>
      <c r="M11" s="86" t="s">
        <v>48</v>
      </c>
      <c r="N11" s="40"/>
    </row>
    <row r="12" spans="1:14" x14ac:dyDescent="0.2">
      <c r="A12" s="420" t="str">
        <f>IF('Travel Req'!C12="","",'Travel Req'!C12)</f>
        <v/>
      </c>
      <c r="B12" s="361"/>
      <c r="C12" s="361"/>
      <c r="D12" s="361"/>
      <c r="E12" s="361"/>
      <c r="F12" s="396"/>
      <c r="G12" s="387"/>
      <c r="H12" s="343"/>
      <c r="I12" s="382"/>
      <c r="J12" s="387"/>
      <c r="K12" s="343"/>
      <c r="L12" s="382"/>
      <c r="M12" s="418"/>
      <c r="N12" s="419"/>
    </row>
    <row r="13" spans="1:14" ht="9" customHeight="1" x14ac:dyDescent="0.2">
      <c r="A13" s="250" t="s">
        <v>49</v>
      </c>
      <c r="B13" s="37"/>
      <c r="C13" s="86" t="s">
        <v>50</v>
      </c>
      <c r="D13" s="86" t="s">
        <v>51</v>
      </c>
      <c r="E13" s="86"/>
      <c r="F13" s="40"/>
      <c r="G13" s="283" t="s">
        <v>134</v>
      </c>
      <c r="H13" s="157"/>
      <c r="I13" s="183"/>
      <c r="J13" s="283" t="s">
        <v>135</v>
      </c>
      <c r="K13" s="37"/>
      <c r="L13" s="183"/>
      <c r="M13" s="86" t="s">
        <v>129</v>
      </c>
      <c r="N13" s="40"/>
    </row>
    <row r="14" spans="1:14" ht="13.5" thickBot="1" x14ac:dyDescent="0.25">
      <c r="A14" s="383" t="str">
        <f>IF('Travel Req'!H12="","",'Travel Req'!H12)</f>
        <v/>
      </c>
      <c r="B14" s="384"/>
      <c r="C14" s="39" t="str">
        <f>IF('Travel Req'!J12="","",'Travel Req'!J12)</f>
        <v/>
      </c>
      <c r="D14" s="385" t="str">
        <f>IF('Travel Req'!K12="","",'Travel Req'!K12)</f>
        <v/>
      </c>
      <c r="E14" s="385"/>
      <c r="F14" s="386"/>
      <c r="G14" s="388" t="str">
        <f>IF(('Estimated Cost Worksheet'!C9+'Estimated Cost Worksheet'!D9)=0,"",'Estimated Cost Worksheet'!C9+'Estimated Cost Worksheet'!D9)</f>
        <v/>
      </c>
      <c r="H14" s="389"/>
      <c r="I14" s="390"/>
      <c r="J14" s="388" t="str">
        <f>IF(('Estimated Cost Worksheet'!C10+'Estimated Cost Worksheet'!D10)=0,"",'Estimated Cost Worksheet'!C10+'Estimated Cost Worksheet'!D10)</f>
        <v/>
      </c>
      <c r="K14" s="389"/>
      <c r="L14" s="390"/>
      <c r="M14" s="428">
        <f>IF(state_funds3="Y",IF(G14&gt;=DATE(2007,1,1),s_2007_mileage,s_mileage),IF(G14&gt;=DATE(2007,1,1),ns_2007_mileage,ns_mileage))</f>
        <v>0.57999999999999996</v>
      </c>
      <c r="N14" s="429" t="e">
        <f>IF(state_funds2="Y",s_mileage,ns_mileage)</f>
        <v>#REF!</v>
      </c>
    </row>
    <row r="15" spans="1:14" s="51" customFormat="1" ht="12" customHeight="1" thickTop="1" x14ac:dyDescent="0.2">
      <c r="A15" s="284"/>
      <c r="B15" s="192"/>
      <c r="C15" s="43" t="s">
        <v>133</v>
      </c>
      <c r="D15" s="44" t="s">
        <v>133</v>
      </c>
      <c r="E15" s="45" t="s">
        <v>52</v>
      </c>
      <c r="F15" s="46"/>
      <c r="G15" s="47"/>
      <c r="H15" s="44"/>
      <c r="I15" s="48" t="s">
        <v>53</v>
      </c>
      <c r="J15" s="49"/>
      <c r="K15" s="49"/>
      <c r="L15" s="50"/>
      <c r="M15" s="43"/>
      <c r="N15" s="43"/>
    </row>
    <row r="16" spans="1:14" ht="9" customHeight="1" x14ac:dyDescent="0.2">
      <c r="A16" s="285"/>
      <c r="B16" s="193" t="s">
        <v>54</v>
      </c>
      <c r="C16" s="53"/>
      <c r="D16" s="54"/>
      <c r="E16" s="54"/>
      <c r="F16" s="54"/>
      <c r="G16" s="40"/>
      <c r="H16" s="53"/>
      <c r="I16" s="53"/>
      <c r="J16" s="55"/>
      <c r="K16" s="86"/>
      <c r="L16" s="53"/>
      <c r="M16" s="53"/>
      <c r="N16" s="54" t="s">
        <v>55</v>
      </c>
    </row>
    <row r="17" spans="1:14" ht="9.75" customHeight="1" x14ac:dyDescent="0.2">
      <c r="A17" s="213"/>
      <c r="B17" s="194" t="s">
        <v>56</v>
      </c>
      <c r="C17" s="54" t="s">
        <v>57</v>
      </c>
      <c r="D17" s="54" t="s">
        <v>58</v>
      </c>
      <c r="E17" s="54"/>
      <c r="F17" s="54"/>
      <c r="G17" s="57" t="s">
        <v>59</v>
      </c>
      <c r="H17" s="54" t="s">
        <v>60</v>
      </c>
      <c r="I17" s="58" t="s">
        <v>61</v>
      </c>
      <c r="J17" s="54" t="s">
        <v>62</v>
      </c>
      <c r="K17" s="59" t="s">
        <v>63</v>
      </c>
      <c r="L17" s="60"/>
      <c r="M17" s="54" t="s">
        <v>64</v>
      </c>
      <c r="N17" s="54" t="s">
        <v>65</v>
      </c>
    </row>
    <row r="18" spans="1:14" ht="11.25" customHeight="1" thickBot="1" x14ac:dyDescent="0.25">
      <c r="A18" s="286" t="s">
        <v>3</v>
      </c>
      <c r="B18" s="195" t="s">
        <v>66</v>
      </c>
      <c r="C18" s="57"/>
      <c r="D18" s="54" t="s">
        <v>67</v>
      </c>
      <c r="E18" s="54" t="s">
        <v>68</v>
      </c>
      <c r="F18" s="54" t="s">
        <v>118</v>
      </c>
      <c r="G18" s="54" t="s">
        <v>69</v>
      </c>
      <c r="H18" s="54" t="s">
        <v>70</v>
      </c>
      <c r="I18" s="58" t="s">
        <v>71</v>
      </c>
      <c r="J18" s="54" t="s">
        <v>72</v>
      </c>
      <c r="K18" s="56" t="s">
        <v>73</v>
      </c>
      <c r="L18" s="54" t="s">
        <v>74</v>
      </c>
      <c r="M18" s="54" t="s">
        <v>75</v>
      </c>
      <c r="N18" s="54" t="s">
        <v>76</v>
      </c>
    </row>
    <row r="19" spans="1:14" ht="9" customHeight="1" x14ac:dyDescent="0.2">
      <c r="A19" s="287"/>
      <c r="B19" s="61" t="s">
        <v>100</v>
      </c>
      <c r="C19" s="62" t="s">
        <v>17</v>
      </c>
      <c r="D19" s="62" t="s">
        <v>17</v>
      </c>
      <c r="E19" s="62" t="s">
        <v>17</v>
      </c>
      <c r="F19" s="62" t="s">
        <v>17</v>
      </c>
      <c r="G19" s="62" t="s">
        <v>17</v>
      </c>
      <c r="H19" s="62" t="s">
        <v>17</v>
      </c>
      <c r="I19" s="62"/>
      <c r="J19" s="62" t="s">
        <v>17</v>
      </c>
      <c r="K19" s="63"/>
      <c r="L19" s="62" t="s">
        <v>17</v>
      </c>
      <c r="M19" s="62" t="s">
        <v>17</v>
      </c>
      <c r="N19" s="62" t="s">
        <v>17</v>
      </c>
    </row>
    <row r="20" spans="1:14" ht="21" customHeight="1" x14ac:dyDescent="0.2">
      <c r="A20" s="288"/>
      <c r="B20" s="66"/>
      <c r="C20" s="65"/>
      <c r="D20" s="65"/>
      <c r="E20" s="65"/>
      <c r="F20" s="65"/>
      <c r="G20" s="65"/>
      <c r="H20" s="65"/>
      <c r="I20" s="65"/>
      <c r="J20" s="65"/>
      <c r="K20" s="316"/>
      <c r="L20" s="109" t="str">
        <f t="shared" ref="L20:L39" si="0">IF((K20*1)=0,"",ROUND($M$14*K20,2))</f>
        <v/>
      </c>
      <c r="M20" s="65"/>
      <c r="N20" s="73" t="str">
        <f>IF(SUM(C20:H20,J20,L20:M20)=0,"",SUM(C20:H20,J20,L20:M20))</f>
        <v/>
      </c>
    </row>
    <row r="21" spans="1:14" ht="24" customHeight="1" x14ac:dyDescent="0.2">
      <c r="A21" s="288"/>
      <c r="B21" s="64"/>
      <c r="C21" s="65"/>
      <c r="D21" s="65"/>
      <c r="E21" s="65"/>
      <c r="F21" s="65"/>
      <c r="G21" s="65"/>
      <c r="H21" s="65"/>
      <c r="I21" s="65" t="s">
        <v>100</v>
      </c>
      <c r="J21" s="65"/>
      <c r="K21" s="316"/>
      <c r="L21" s="109" t="str">
        <f t="shared" si="0"/>
        <v/>
      </c>
      <c r="M21" s="65"/>
      <c r="N21" s="73" t="str">
        <f>IF(SUM(C21:H21,J21,L21:M21)=0,"",SUM(C21:H21,J21,L21:M21))</f>
        <v/>
      </c>
    </row>
    <row r="22" spans="1:14" ht="24" customHeight="1" x14ac:dyDescent="0.2">
      <c r="A22" s="288"/>
      <c r="B22" s="64"/>
      <c r="C22" s="65"/>
      <c r="D22" s="65"/>
      <c r="E22" s="65"/>
      <c r="F22" s="65"/>
      <c r="G22" s="65"/>
      <c r="H22" s="65"/>
      <c r="I22" s="65" t="s">
        <v>100</v>
      </c>
      <c r="J22" s="65"/>
      <c r="K22" s="316"/>
      <c r="L22" s="109" t="str">
        <f t="shared" si="0"/>
        <v/>
      </c>
      <c r="M22" s="65"/>
      <c r="N22" s="73" t="str">
        <f t="shared" ref="N22:N39" si="1">IF(SUM(C22:H22,J22,L22:M22)=0,"",SUM(C22:H22,J22,L22:M22))</f>
        <v/>
      </c>
    </row>
    <row r="23" spans="1:14" ht="24" customHeight="1" x14ac:dyDescent="0.2">
      <c r="A23" s="288"/>
      <c r="B23" s="64"/>
      <c r="C23" s="65"/>
      <c r="D23" s="65"/>
      <c r="E23" s="65"/>
      <c r="F23" s="65"/>
      <c r="G23" s="65"/>
      <c r="H23" s="65"/>
      <c r="I23" s="65" t="s">
        <v>100</v>
      </c>
      <c r="J23" s="65"/>
      <c r="K23" s="316"/>
      <c r="L23" s="109" t="str">
        <f t="shared" si="0"/>
        <v/>
      </c>
      <c r="M23" s="65"/>
      <c r="N23" s="73" t="str">
        <f t="shared" si="1"/>
        <v/>
      </c>
    </row>
    <row r="24" spans="1:14" ht="24" customHeight="1" x14ac:dyDescent="0.2">
      <c r="A24" s="288"/>
      <c r="B24" s="64"/>
      <c r="C24" s="65"/>
      <c r="D24" s="65"/>
      <c r="E24" s="65"/>
      <c r="F24" s="65"/>
      <c r="G24" s="65"/>
      <c r="H24" s="65"/>
      <c r="I24" s="65" t="s">
        <v>100</v>
      </c>
      <c r="J24" s="65"/>
      <c r="K24" s="316"/>
      <c r="L24" s="109" t="str">
        <f t="shared" si="0"/>
        <v/>
      </c>
      <c r="M24" s="65"/>
      <c r="N24" s="73" t="str">
        <f t="shared" si="1"/>
        <v/>
      </c>
    </row>
    <row r="25" spans="1:14" ht="24" customHeight="1" x14ac:dyDescent="0.2">
      <c r="A25" s="288"/>
      <c r="B25" s="64"/>
      <c r="C25" s="65"/>
      <c r="D25" s="65"/>
      <c r="E25" s="65"/>
      <c r="F25" s="65"/>
      <c r="G25" s="65"/>
      <c r="H25" s="65"/>
      <c r="I25" s="65" t="s">
        <v>100</v>
      </c>
      <c r="J25" s="65"/>
      <c r="K25" s="316"/>
      <c r="L25" s="109" t="str">
        <f t="shared" si="0"/>
        <v/>
      </c>
      <c r="M25" s="65"/>
      <c r="N25" s="73" t="str">
        <f t="shared" si="1"/>
        <v/>
      </c>
    </row>
    <row r="26" spans="1:14" ht="24" customHeight="1" x14ac:dyDescent="0.2">
      <c r="A26" s="288"/>
      <c r="B26" s="64"/>
      <c r="C26" s="65"/>
      <c r="D26" s="65"/>
      <c r="E26" s="65"/>
      <c r="F26" s="65"/>
      <c r="G26" s="65"/>
      <c r="H26" s="65"/>
      <c r="I26" s="65" t="s">
        <v>100</v>
      </c>
      <c r="J26" s="65"/>
      <c r="K26" s="316"/>
      <c r="L26" s="109" t="str">
        <f t="shared" si="0"/>
        <v/>
      </c>
      <c r="M26" s="65"/>
      <c r="N26" s="73" t="str">
        <f t="shared" si="1"/>
        <v/>
      </c>
    </row>
    <row r="27" spans="1:14" ht="24" customHeight="1" x14ac:dyDescent="0.2">
      <c r="A27" s="288"/>
      <c r="B27" s="64"/>
      <c r="C27" s="65"/>
      <c r="D27" s="65"/>
      <c r="E27" s="65"/>
      <c r="F27" s="65"/>
      <c r="G27" s="65"/>
      <c r="H27" s="65"/>
      <c r="I27" s="65" t="s">
        <v>100</v>
      </c>
      <c r="J27" s="65"/>
      <c r="K27" s="316"/>
      <c r="L27" s="109" t="str">
        <f t="shared" si="0"/>
        <v/>
      </c>
      <c r="M27" s="65"/>
      <c r="N27" s="73" t="str">
        <f t="shared" si="1"/>
        <v/>
      </c>
    </row>
    <row r="28" spans="1:14" ht="24" customHeight="1" x14ac:dyDescent="0.2">
      <c r="A28" s="288"/>
      <c r="B28" s="64"/>
      <c r="C28" s="65"/>
      <c r="D28" s="65"/>
      <c r="E28" s="65"/>
      <c r="F28" s="65"/>
      <c r="G28" s="65"/>
      <c r="H28" s="65"/>
      <c r="I28" s="65" t="s">
        <v>100</v>
      </c>
      <c r="J28" s="65"/>
      <c r="K28" s="316"/>
      <c r="L28" s="109" t="str">
        <f t="shared" si="0"/>
        <v/>
      </c>
      <c r="M28" s="65"/>
      <c r="N28" s="73" t="str">
        <f t="shared" si="1"/>
        <v/>
      </c>
    </row>
    <row r="29" spans="1:14" ht="24" customHeight="1" x14ac:dyDescent="0.2">
      <c r="A29" s="288"/>
      <c r="B29" s="64"/>
      <c r="C29" s="65"/>
      <c r="D29" s="65"/>
      <c r="E29" s="65"/>
      <c r="F29" s="65"/>
      <c r="G29" s="65"/>
      <c r="H29" s="65"/>
      <c r="I29" s="65" t="s">
        <v>100</v>
      </c>
      <c r="J29" s="65"/>
      <c r="K29" s="316"/>
      <c r="L29" s="109" t="str">
        <f t="shared" si="0"/>
        <v/>
      </c>
      <c r="M29" s="65"/>
      <c r="N29" s="73" t="str">
        <f t="shared" si="1"/>
        <v/>
      </c>
    </row>
    <row r="30" spans="1:14" ht="24" customHeight="1" x14ac:dyDescent="0.2">
      <c r="A30" s="288"/>
      <c r="B30" s="64"/>
      <c r="C30" s="65"/>
      <c r="D30" s="65"/>
      <c r="E30" s="65"/>
      <c r="F30" s="65"/>
      <c r="G30" s="65"/>
      <c r="H30" s="65"/>
      <c r="I30" s="65" t="s">
        <v>100</v>
      </c>
      <c r="J30" s="65"/>
      <c r="K30" s="316"/>
      <c r="L30" s="109" t="str">
        <f t="shared" si="0"/>
        <v/>
      </c>
      <c r="M30" s="65"/>
      <c r="N30" s="73" t="str">
        <f t="shared" si="1"/>
        <v/>
      </c>
    </row>
    <row r="31" spans="1:14" ht="24" customHeight="1" x14ac:dyDescent="0.2">
      <c r="A31" s="288"/>
      <c r="B31" s="64"/>
      <c r="C31" s="65"/>
      <c r="D31" s="65"/>
      <c r="E31" s="65"/>
      <c r="F31" s="65"/>
      <c r="G31" s="65"/>
      <c r="H31" s="65"/>
      <c r="I31" s="65" t="s">
        <v>100</v>
      </c>
      <c r="J31" s="65"/>
      <c r="K31" s="316"/>
      <c r="L31" s="109" t="str">
        <f t="shared" si="0"/>
        <v/>
      </c>
      <c r="M31" s="65"/>
      <c r="N31" s="73" t="str">
        <f t="shared" si="1"/>
        <v/>
      </c>
    </row>
    <row r="32" spans="1:14" ht="24" customHeight="1" x14ac:dyDescent="0.2">
      <c r="A32" s="288"/>
      <c r="B32" s="64"/>
      <c r="C32" s="65"/>
      <c r="D32" s="65"/>
      <c r="E32" s="65"/>
      <c r="F32" s="65"/>
      <c r="G32" s="65"/>
      <c r="H32" s="65"/>
      <c r="I32" s="65" t="s">
        <v>100</v>
      </c>
      <c r="J32" s="65"/>
      <c r="K32" s="316"/>
      <c r="L32" s="109" t="str">
        <f t="shared" si="0"/>
        <v/>
      </c>
      <c r="M32" s="65"/>
      <c r="N32" s="73" t="str">
        <f t="shared" si="1"/>
        <v/>
      </c>
    </row>
    <row r="33" spans="1:14" ht="24" customHeight="1" x14ac:dyDescent="0.2">
      <c r="A33" s="288"/>
      <c r="B33" s="64"/>
      <c r="C33" s="65"/>
      <c r="D33" s="65"/>
      <c r="E33" s="65"/>
      <c r="F33" s="65"/>
      <c r="G33" s="65"/>
      <c r="H33" s="65"/>
      <c r="I33" s="65" t="s">
        <v>100</v>
      </c>
      <c r="J33" s="65"/>
      <c r="K33" s="316"/>
      <c r="L33" s="109" t="str">
        <f t="shared" si="0"/>
        <v/>
      </c>
      <c r="M33" s="65"/>
      <c r="N33" s="73" t="str">
        <f t="shared" si="1"/>
        <v/>
      </c>
    </row>
    <row r="34" spans="1:14" ht="24" customHeight="1" x14ac:dyDescent="0.2">
      <c r="A34" s="288"/>
      <c r="B34" s="64"/>
      <c r="C34" s="65"/>
      <c r="D34" s="65"/>
      <c r="E34" s="65"/>
      <c r="F34" s="65"/>
      <c r="G34" s="65"/>
      <c r="H34" s="65"/>
      <c r="I34" s="65" t="s">
        <v>100</v>
      </c>
      <c r="J34" s="65"/>
      <c r="K34" s="316"/>
      <c r="L34" s="109" t="str">
        <f t="shared" si="0"/>
        <v/>
      </c>
      <c r="M34" s="65"/>
      <c r="N34" s="73" t="str">
        <f t="shared" si="1"/>
        <v/>
      </c>
    </row>
    <row r="35" spans="1:14" ht="24" customHeight="1" x14ac:dyDescent="0.2">
      <c r="A35" s="288"/>
      <c r="B35" s="64"/>
      <c r="C35" s="65"/>
      <c r="D35" s="65"/>
      <c r="E35" s="65"/>
      <c r="F35" s="65"/>
      <c r="G35" s="65"/>
      <c r="H35" s="65"/>
      <c r="I35" s="65" t="s">
        <v>100</v>
      </c>
      <c r="J35" s="65"/>
      <c r="K35" s="316"/>
      <c r="L35" s="109" t="str">
        <f t="shared" si="0"/>
        <v/>
      </c>
      <c r="M35" s="65"/>
      <c r="N35" s="73" t="str">
        <f t="shared" si="1"/>
        <v/>
      </c>
    </row>
    <row r="36" spans="1:14" ht="24" customHeight="1" x14ac:dyDescent="0.2">
      <c r="A36" s="288"/>
      <c r="B36" s="64"/>
      <c r="C36" s="65"/>
      <c r="D36" s="65"/>
      <c r="E36" s="65"/>
      <c r="F36" s="65"/>
      <c r="G36" s="65"/>
      <c r="H36" s="65"/>
      <c r="I36" s="65" t="s">
        <v>100</v>
      </c>
      <c r="J36" s="65"/>
      <c r="K36" s="316"/>
      <c r="L36" s="109" t="str">
        <f t="shared" si="0"/>
        <v/>
      </c>
      <c r="M36" s="65"/>
      <c r="N36" s="73" t="str">
        <f t="shared" si="1"/>
        <v/>
      </c>
    </row>
    <row r="37" spans="1:14" ht="24" customHeight="1" x14ac:dyDescent="0.2">
      <c r="A37" s="288"/>
      <c r="B37" s="64"/>
      <c r="C37" s="65"/>
      <c r="D37" s="65"/>
      <c r="E37" s="65"/>
      <c r="F37" s="65"/>
      <c r="G37" s="65"/>
      <c r="H37" s="65"/>
      <c r="I37" s="65" t="s">
        <v>100</v>
      </c>
      <c r="J37" s="65"/>
      <c r="K37" s="316"/>
      <c r="L37" s="109" t="str">
        <f t="shared" si="0"/>
        <v/>
      </c>
      <c r="M37" s="65"/>
      <c r="N37" s="73" t="str">
        <f t="shared" si="1"/>
        <v/>
      </c>
    </row>
    <row r="38" spans="1:14" ht="24" customHeight="1" x14ac:dyDescent="0.2">
      <c r="A38" s="288"/>
      <c r="B38" s="64"/>
      <c r="C38" s="65"/>
      <c r="D38" s="65"/>
      <c r="E38" s="65"/>
      <c r="F38" s="65"/>
      <c r="G38" s="65"/>
      <c r="H38" s="65"/>
      <c r="I38" s="65" t="s">
        <v>100</v>
      </c>
      <c r="J38" s="65"/>
      <c r="K38" s="316"/>
      <c r="L38" s="109" t="str">
        <f t="shared" si="0"/>
        <v/>
      </c>
      <c r="M38" s="65"/>
      <c r="N38" s="73" t="str">
        <f t="shared" si="1"/>
        <v/>
      </c>
    </row>
    <row r="39" spans="1:14" ht="24" customHeight="1" thickBot="1" x14ac:dyDescent="0.25">
      <c r="A39" s="288"/>
      <c r="B39" s="64"/>
      <c r="C39" s="65"/>
      <c r="D39" s="65"/>
      <c r="E39" s="65"/>
      <c r="F39" s="65"/>
      <c r="G39" s="65"/>
      <c r="H39" s="65"/>
      <c r="I39" s="65" t="s">
        <v>100</v>
      </c>
      <c r="J39" s="65"/>
      <c r="K39" s="316"/>
      <c r="L39" s="109" t="str">
        <f t="shared" si="0"/>
        <v/>
      </c>
      <c r="M39" s="65"/>
      <c r="N39" s="73" t="str">
        <f t="shared" si="1"/>
        <v/>
      </c>
    </row>
    <row r="40" spans="1:14" s="72" customFormat="1" ht="8.25" customHeight="1" x14ac:dyDescent="0.2">
      <c r="A40" s="263"/>
      <c r="B40" s="71"/>
      <c r="C40" s="62" t="s">
        <v>17</v>
      </c>
      <c r="D40" s="62" t="s">
        <v>17</v>
      </c>
      <c r="E40" s="62" t="s">
        <v>17</v>
      </c>
      <c r="F40" s="62" t="s">
        <v>17</v>
      </c>
      <c r="G40" s="62" t="s">
        <v>17</v>
      </c>
      <c r="H40" s="62" t="s">
        <v>17</v>
      </c>
      <c r="I40" s="62"/>
      <c r="J40" s="62" t="s">
        <v>17</v>
      </c>
      <c r="K40" s="317"/>
      <c r="L40" s="62" t="s">
        <v>17</v>
      </c>
      <c r="M40" s="62" t="s">
        <v>17</v>
      </c>
      <c r="N40" s="245" t="s">
        <v>17</v>
      </c>
    </row>
    <row r="41" spans="1:14" x14ac:dyDescent="0.2">
      <c r="A41" s="439" t="s">
        <v>159</v>
      </c>
      <c r="B41" s="440"/>
      <c r="C41" s="73" t="str">
        <f>IF(SUM(C20:C39)=0,"",SUM(C20:C39))</f>
        <v/>
      </c>
      <c r="D41" s="73" t="str">
        <f t="shared" ref="D41:N41" si="2">IF(SUM(D20:D39)=0,"",SUM(D20:D39))</f>
        <v/>
      </c>
      <c r="E41" s="73" t="str">
        <f t="shared" si="2"/>
        <v/>
      </c>
      <c r="F41" s="73" t="str">
        <f t="shared" si="2"/>
        <v/>
      </c>
      <c r="G41" s="73" t="str">
        <f t="shared" si="2"/>
        <v/>
      </c>
      <c r="H41" s="73" t="str">
        <f t="shared" si="2"/>
        <v/>
      </c>
      <c r="I41" s="73"/>
      <c r="J41" s="73" t="str">
        <f t="shared" si="2"/>
        <v/>
      </c>
      <c r="K41" s="318" t="str">
        <f t="shared" si="2"/>
        <v/>
      </c>
      <c r="L41" s="73" t="str">
        <f t="shared" si="2"/>
        <v/>
      </c>
      <c r="M41" s="73" t="str">
        <f t="shared" si="2"/>
        <v/>
      </c>
      <c r="N41" s="73" t="str">
        <f t="shared" si="2"/>
        <v/>
      </c>
    </row>
    <row r="42" spans="1:14" s="75" customFormat="1" x14ac:dyDescent="0.2">
      <c r="A42" s="275" t="s">
        <v>78</v>
      </c>
      <c r="B42" s="160"/>
      <c r="C42" s="160"/>
      <c r="D42" s="160"/>
      <c r="E42" s="160"/>
      <c r="F42" s="161"/>
      <c r="G42" s="160"/>
      <c r="H42" s="160"/>
      <c r="I42" s="160"/>
      <c r="J42" s="161"/>
      <c r="K42" s="319"/>
      <c r="L42" s="160"/>
      <c r="M42" s="160"/>
      <c r="N42" s="160"/>
    </row>
    <row r="43" spans="1:14" ht="12.75" customHeight="1" x14ac:dyDescent="0.2">
      <c r="A43" s="220" t="s">
        <v>160</v>
      </c>
      <c r="F43" s="34"/>
      <c r="G43" s="444"/>
      <c r="H43" s="444"/>
      <c r="K43" s="320"/>
      <c r="L43" s="330"/>
    </row>
    <row r="44" spans="1:14" ht="13.5" customHeight="1" x14ac:dyDescent="0.2">
      <c r="A44" s="37" t="s">
        <v>90</v>
      </c>
      <c r="B44" s="450" t="str">
        <f>IF(K3="","",K3)</f>
        <v/>
      </c>
      <c r="C44" s="451"/>
      <c r="D44" s="269" t="s">
        <v>91</v>
      </c>
      <c r="E44" s="302" t="str">
        <f>IF(N3="","",N3)</f>
        <v/>
      </c>
      <c r="F44" s="86"/>
      <c r="G44" s="270"/>
      <c r="H44" s="86"/>
      <c r="I44" s="86"/>
      <c r="J44" s="37"/>
      <c r="K44" s="321"/>
      <c r="L44" s="331"/>
      <c r="M44" s="432" t="s">
        <v>123</v>
      </c>
      <c r="N44" s="433"/>
    </row>
    <row r="45" spans="1:14" ht="17.25" customHeight="1" x14ac:dyDescent="0.2">
      <c r="A45" s="176" t="s">
        <v>45</v>
      </c>
      <c r="B45" s="167"/>
      <c r="C45" s="167"/>
      <c r="D45" s="167"/>
      <c r="E45" s="167"/>
      <c r="F45" s="241"/>
      <c r="G45" s="201" t="s">
        <v>207</v>
      </c>
      <c r="H45" s="242"/>
      <c r="I45" s="243"/>
      <c r="J45" s="157" t="s">
        <v>125</v>
      </c>
      <c r="K45" s="322"/>
      <c r="L45" s="332"/>
      <c r="M45" s="167"/>
      <c r="N45" s="241"/>
    </row>
    <row r="46" spans="1:14" ht="15" customHeight="1" thickBot="1" x14ac:dyDescent="0.25">
      <c r="A46" s="271" t="str">
        <f>IF(A8="","",A8)</f>
        <v/>
      </c>
      <c r="B46" s="88"/>
      <c r="C46" s="88"/>
      <c r="D46" s="88"/>
      <c r="E46" s="88"/>
      <c r="F46" s="92"/>
      <c r="G46" s="441" t="str">
        <f>IF(G8="","",G8)</f>
        <v/>
      </c>
      <c r="H46" s="442"/>
      <c r="I46" s="443"/>
      <c r="J46" s="88" t="str">
        <f>IF(J8="","",J8)</f>
        <v/>
      </c>
      <c r="K46" s="323"/>
      <c r="L46" s="333"/>
      <c r="M46" s="88"/>
      <c r="N46" s="92"/>
    </row>
    <row r="47" spans="1:14" s="51" customFormat="1" ht="12" customHeight="1" x14ac:dyDescent="0.2">
      <c r="A47" s="272"/>
      <c r="B47" s="196"/>
      <c r="C47" s="43"/>
      <c r="D47" s="44"/>
      <c r="E47" s="45" t="s">
        <v>52</v>
      </c>
      <c r="F47" s="46"/>
      <c r="G47" s="47"/>
      <c r="H47" s="44"/>
      <c r="I47" s="48" t="s">
        <v>53</v>
      </c>
      <c r="J47" s="49"/>
      <c r="K47" s="324"/>
      <c r="L47" s="334"/>
      <c r="M47" s="43"/>
      <c r="N47" s="43"/>
    </row>
    <row r="48" spans="1:14" x14ac:dyDescent="0.2">
      <c r="A48" s="273"/>
      <c r="B48" s="193" t="s">
        <v>54</v>
      </c>
      <c r="C48" s="53"/>
      <c r="D48" s="54"/>
      <c r="E48" s="54"/>
      <c r="F48" s="54"/>
      <c r="G48" s="40"/>
      <c r="H48" s="53"/>
      <c r="I48" s="53"/>
      <c r="J48" s="55" t="s">
        <v>136</v>
      </c>
      <c r="K48" s="325"/>
      <c r="L48" s="335"/>
      <c r="M48" s="53"/>
      <c r="N48" s="54"/>
    </row>
    <row r="49" spans="1:14" ht="9" customHeight="1" x14ac:dyDescent="0.2">
      <c r="A49" s="213" t="s">
        <v>133</v>
      </c>
      <c r="B49" s="194" t="s">
        <v>56</v>
      </c>
      <c r="C49" s="54" t="s">
        <v>57</v>
      </c>
      <c r="D49" s="54" t="s">
        <v>58</v>
      </c>
      <c r="E49" s="54"/>
      <c r="F49" s="54"/>
      <c r="G49" s="57" t="s">
        <v>59</v>
      </c>
      <c r="H49" s="54" t="s">
        <v>60</v>
      </c>
      <c r="I49" s="58" t="s">
        <v>61</v>
      </c>
      <c r="J49" s="54" t="s">
        <v>62</v>
      </c>
      <c r="K49" s="326" t="s">
        <v>63</v>
      </c>
      <c r="L49" s="336"/>
      <c r="M49" s="54" t="s">
        <v>64</v>
      </c>
      <c r="N49" s="54" t="s">
        <v>65</v>
      </c>
    </row>
    <row r="50" spans="1:14" ht="9" customHeight="1" thickBot="1" x14ac:dyDescent="0.25">
      <c r="A50" s="195" t="s">
        <v>3</v>
      </c>
      <c r="B50" s="195" t="s">
        <v>66</v>
      </c>
      <c r="C50" s="164"/>
      <c r="D50" s="163" t="s">
        <v>67</v>
      </c>
      <c r="E50" s="163" t="s">
        <v>68</v>
      </c>
      <c r="F50" s="163" t="s">
        <v>118</v>
      </c>
      <c r="G50" s="163" t="s">
        <v>69</v>
      </c>
      <c r="H50" s="163" t="s">
        <v>70</v>
      </c>
      <c r="I50" s="165" t="s">
        <v>71</v>
      </c>
      <c r="J50" s="163" t="s">
        <v>72</v>
      </c>
      <c r="K50" s="327" t="s">
        <v>73</v>
      </c>
      <c r="L50" s="337" t="s">
        <v>74</v>
      </c>
      <c r="M50" s="163" t="s">
        <v>75</v>
      </c>
      <c r="N50" s="163" t="s">
        <v>76</v>
      </c>
    </row>
    <row r="51" spans="1:14" s="75" customFormat="1" ht="16.5" customHeight="1" x14ac:dyDescent="0.2">
      <c r="A51" s="452" t="s">
        <v>138</v>
      </c>
      <c r="B51" s="453"/>
      <c r="C51" s="189" t="str">
        <f t="shared" ref="C51:H51" si="3">C41</f>
        <v/>
      </c>
      <c r="D51" s="189" t="str">
        <f t="shared" si="3"/>
        <v/>
      </c>
      <c r="E51" s="189" t="str">
        <f t="shared" si="3"/>
        <v/>
      </c>
      <c r="F51" s="189" t="str">
        <f t="shared" si="3"/>
        <v/>
      </c>
      <c r="G51" s="189" t="str">
        <f t="shared" si="3"/>
        <v/>
      </c>
      <c r="H51" s="189" t="str">
        <f t="shared" si="3"/>
        <v/>
      </c>
      <c r="I51" s="190"/>
      <c r="J51" s="189" t="str">
        <f>J41</f>
        <v/>
      </c>
      <c r="K51" s="328" t="str">
        <f>K41</f>
        <v/>
      </c>
      <c r="L51" s="190" t="str">
        <f>L41</f>
        <v/>
      </c>
      <c r="M51" s="189" t="str">
        <f>M41</f>
        <v/>
      </c>
      <c r="N51" s="274" t="str">
        <f>N41</f>
        <v/>
      </c>
    </row>
    <row r="52" spans="1:14" s="188" customFormat="1" ht="3" customHeight="1" x14ac:dyDescent="0.2">
      <c r="A52" s="275"/>
      <c r="B52" s="162"/>
      <c r="C52" s="162"/>
      <c r="D52" s="162"/>
      <c r="E52" s="162"/>
      <c r="F52" s="162"/>
      <c r="G52" s="162"/>
      <c r="H52" s="162"/>
      <c r="I52" s="162"/>
      <c r="J52" s="162"/>
      <c r="K52" s="329"/>
      <c r="L52" s="162"/>
      <c r="M52" s="162"/>
      <c r="N52" s="160"/>
    </row>
    <row r="53" spans="1:14" ht="21" customHeight="1" x14ac:dyDescent="0.2">
      <c r="A53" s="288"/>
      <c r="B53" s="64"/>
      <c r="C53" s="65"/>
      <c r="D53" s="65"/>
      <c r="E53" s="65"/>
      <c r="F53" s="65"/>
      <c r="G53" s="65"/>
      <c r="H53" s="65"/>
      <c r="I53" s="65" t="s">
        <v>100</v>
      </c>
      <c r="J53" s="65"/>
      <c r="K53" s="316"/>
      <c r="L53" s="109" t="str">
        <f t="shared" ref="L53:L64" si="4">IF((K53*1)=0,"",ROUND($M$14*K53,2))</f>
        <v/>
      </c>
      <c r="M53" s="65"/>
      <c r="N53" s="73" t="str">
        <f>IF(SUM(C53:H53,J53,L53:M53)=0,"",SUM(C53:H53,J53,L53:M53))</f>
        <v/>
      </c>
    </row>
    <row r="54" spans="1:14" ht="21" customHeight="1" x14ac:dyDescent="0.2">
      <c r="A54" s="288"/>
      <c r="B54" s="64"/>
      <c r="C54" s="65"/>
      <c r="D54" s="65"/>
      <c r="E54" s="65"/>
      <c r="F54" s="65"/>
      <c r="G54" s="65"/>
      <c r="H54" s="65"/>
      <c r="I54" s="65" t="s">
        <v>100</v>
      </c>
      <c r="J54" s="65"/>
      <c r="K54" s="316"/>
      <c r="L54" s="109" t="str">
        <f t="shared" si="4"/>
        <v/>
      </c>
      <c r="M54" s="65"/>
      <c r="N54" s="73" t="str">
        <f t="shared" ref="N54:N64" si="5">IF(SUM(C54:H54,J54,L54:M54)=0,"",SUM(C54:H54,J54,L54:M54))</f>
        <v/>
      </c>
    </row>
    <row r="55" spans="1:14" ht="24" customHeight="1" x14ac:dyDescent="0.2">
      <c r="A55" s="288"/>
      <c r="B55" s="64"/>
      <c r="C55" s="65"/>
      <c r="D55" s="65"/>
      <c r="E55" s="65"/>
      <c r="F55" s="65"/>
      <c r="G55" s="65"/>
      <c r="H55" s="65"/>
      <c r="I55" s="65" t="s">
        <v>100</v>
      </c>
      <c r="J55" s="65"/>
      <c r="K55" s="316"/>
      <c r="L55" s="109" t="str">
        <f t="shared" si="4"/>
        <v/>
      </c>
      <c r="M55" s="65"/>
      <c r="N55" s="73" t="str">
        <f t="shared" si="5"/>
        <v/>
      </c>
    </row>
    <row r="56" spans="1:14" ht="24" customHeight="1" x14ac:dyDescent="0.2">
      <c r="A56" s="288"/>
      <c r="B56" s="64"/>
      <c r="C56" s="65"/>
      <c r="D56" s="65"/>
      <c r="E56" s="65"/>
      <c r="F56" s="65"/>
      <c r="G56" s="65"/>
      <c r="H56" s="65"/>
      <c r="I56" s="65" t="s">
        <v>100</v>
      </c>
      <c r="J56" s="65"/>
      <c r="K56" s="316"/>
      <c r="L56" s="109" t="str">
        <f t="shared" si="4"/>
        <v/>
      </c>
      <c r="M56" s="65"/>
      <c r="N56" s="73" t="str">
        <f t="shared" si="5"/>
        <v/>
      </c>
    </row>
    <row r="57" spans="1:14" ht="24" customHeight="1" x14ac:dyDescent="0.2">
      <c r="A57" s="288"/>
      <c r="B57" s="64"/>
      <c r="C57" s="65"/>
      <c r="D57" s="65"/>
      <c r="E57" s="65"/>
      <c r="F57" s="65"/>
      <c r="G57" s="65"/>
      <c r="H57" s="65"/>
      <c r="I57" s="65" t="s">
        <v>100</v>
      </c>
      <c r="J57" s="65"/>
      <c r="K57" s="316"/>
      <c r="L57" s="109" t="str">
        <f t="shared" si="4"/>
        <v/>
      </c>
      <c r="M57" s="65"/>
      <c r="N57" s="73" t="str">
        <f t="shared" si="5"/>
        <v/>
      </c>
    </row>
    <row r="58" spans="1:14" ht="24" customHeight="1" x14ac:dyDescent="0.2">
      <c r="A58" s="288"/>
      <c r="B58" s="64"/>
      <c r="C58" s="65"/>
      <c r="D58" s="65"/>
      <c r="E58" s="65"/>
      <c r="F58" s="65"/>
      <c r="G58" s="65"/>
      <c r="H58" s="65"/>
      <c r="I58" s="65" t="s">
        <v>100</v>
      </c>
      <c r="J58" s="65"/>
      <c r="K58" s="316"/>
      <c r="L58" s="109" t="str">
        <f t="shared" si="4"/>
        <v/>
      </c>
      <c r="M58" s="65"/>
      <c r="N58" s="73" t="str">
        <f t="shared" si="5"/>
        <v/>
      </c>
    </row>
    <row r="59" spans="1:14" ht="24" customHeight="1" x14ac:dyDescent="0.2">
      <c r="A59" s="288"/>
      <c r="B59" s="64"/>
      <c r="C59" s="65"/>
      <c r="D59" s="65"/>
      <c r="E59" s="65"/>
      <c r="F59" s="65"/>
      <c r="G59" s="65"/>
      <c r="H59" s="65"/>
      <c r="I59" s="65" t="s">
        <v>100</v>
      </c>
      <c r="J59" s="65"/>
      <c r="K59" s="316"/>
      <c r="L59" s="109" t="str">
        <f t="shared" si="4"/>
        <v/>
      </c>
      <c r="M59" s="65"/>
      <c r="N59" s="73" t="str">
        <f t="shared" si="5"/>
        <v/>
      </c>
    </row>
    <row r="60" spans="1:14" ht="24" customHeight="1" x14ac:dyDescent="0.2">
      <c r="A60" s="288"/>
      <c r="B60" s="64"/>
      <c r="C60" s="65"/>
      <c r="D60" s="65"/>
      <c r="E60" s="65"/>
      <c r="F60" s="65"/>
      <c r="G60" s="65"/>
      <c r="H60" s="65"/>
      <c r="I60" s="65" t="s">
        <v>100</v>
      </c>
      <c r="J60" s="65"/>
      <c r="K60" s="316"/>
      <c r="L60" s="109" t="str">
        <f t="shared" si="4"/>
        <v/>
      </c>
      <c r="M60" s="65"/>
      <c r="N60" s="73" t="str">
        <f t="shared" si="5"/>
        <v/>
      </c>
    </row>
    <row r="61" spans="1:14" ht="24" customHeight="1" x14ac:dyDescent="0.2">
      <c r="A61" s="288"/>
      <c r="B61" s="64"/>
      <c r="C61" s="65"/>
      <c r="D61" s="65"/>
      <c r="E61" s="65"/>
      <c r="F61" s="65"/>
      <c r="G61" s="65"/>
      <c r="H61" s="65"/>
      <c r="I61" s="65" t="s">
        <v>100</v>
      </c>
      <c r="J61" s="65"/>
      <c r="K61" s="316"/>
      <c r="L61" s="109" t="str">
        <f t="shared" si="4"/>
        <v/>
      </c>
      <c r="M61" s="65"/>
      <c r="N61" s="73" t="str">
        <f t="shared" si="5"/>
        <v/>
      </c>
    </row>
    <row r="62" spans="1:14" ht="24" customHeight="1" x14ac:dyDescent="0.2">
      <c r="A62" s="288"/>
      <c r="B62" s="64"/>
      <c r="C62" s="65"/>
      <c r="D62" s="65"/>
      <c r="E62" s="65"/>
      <c r="F62" s="65"/>
      <c r="G62" s="65"/>
      <c r="H62" s="65"/>
      <c r="I62" s="65" t="s">
        <v>100</v>
      </c>
      <c r="J62" s="65"/>
      <c r="K62" s="316"/>
      <c r="L62" s="109" t="str">
        <f t="shared" si="4"/>
        <v/>
      </c>
      <c r="M62" s="65"/>
      <c r="N62" s="73" t="str">
        <f t="shared" si="5"/>
        <v/>
      </c>
    </row>
    <row r="63" spans="1:14" ht="24" customHeight="1" x14ac:dyDescent="0.2">
      <c r="A63" s="288"/>
      <c r="B63" s="64"/>
      <c r="C63" s="65"/>
      <c r="D63" s="65"/>
      <c r="E63" s="65"/>
      <c r="F63" s="65"/>
      <c r="G63" s="65"/>
      <c r="H63" s="65"/>
      <c r="I63" s="65" t="s">
        <v>100</v>
      </c>
      <c r="J63" s="65"/>
      <c r="K63" s="316"/>
      <c r="L63" s="109" t="str">
        <f t="shared" si="4"/>
        <v/>
      </c>
      <c r="M63" s="65"/>
      <c r="N63" s="73" t="str">
        <f t="shared" si="5"/>
        <v/>
      </c>
    </row>
    <row r="64" spans="1:14" ht="24" customHeight="1" thickBot="1" x14ac:dyDescent="0.25">
      <c r="A64" s="288"/>
      <c r="B64" s="64"/>
      <c r="C64" s="65"/>
      <c r="D64" s="65"/>
      <c r="E64" s="65"/>
      <c r="F64" s="65"/>
      <c r="G64" s="65"/>
      <c r="H64" s="65"/>
      <c r="I64" s="65" t="s">
        <v>100</v>
      </c>
      <c r="J64" s="65"/>
      <c r="K64" s="316"/>
      <c r="L64" s="109" t="str">
        <f t="shared" si="4"/>
        <v/>
      </c>
      <c r="M64" s="65"/>
      <c r="N64" s="73" t="str">
        <f t="shared" si="5"/>
        <v/>
      </c>
    </row>
    <row r="65" spans="1:14" s="72" customFormat="1" ht="8.25" customHeight="1" x14ac:dyDescent="0.2">
      <c r="A65" s="263"/>
      <c r="B65" s="71"/>
      <c r="C65" s="62" t="s">
        <v>17</v>
      </c>
      <c r="D65" s="62" t="s">
        <v>17</v>
      </c>
      <c r="E65" s="62" t="s">
        <v>17</v>
      </c>
      <c r="F65" s="62" t="s">
        <v>17</v>
      </c>
      <c r="G65" s="62" t="s">
        <v>17</v>
      </c>
      <c r="H65" s="62" t="s">
        <v>17</v>
      </c>
      <c r="I65" s="62"/>
      <c r="J65" s="62" t="s">
        <v>17</v>
      </c>
      <c r="K65" s="317"/>
      <c r="L65" s="62" t="s">
        <v>17</v>
      </c>
      <c r="M65" s="62" t="s">
        <v>17</v>
      </c>
      <c r="N65" s="245" t="s">
        <v>17</v>
      </c>
    </row>
    <row r="66" spans="1:14" x14ac:dyDescent="0.2">
      <c r="A66" s="439" t="s">
        <v>124</v>
      </c>
      <c r="B66" s="440"/>
      <c r="C66" s="166" t="str">
        <f t="shared" ref="C66:N66" si="6">IF(SUM(C51:C64)=0,"",C51+SUM(C53:C64))</f>
        <v/>
      </c>
      <c r="D66" s="166" t="str">
        <f t="shared" si="6"/>
        <v/>
      </c>
      <c r="E66" s="166" t="str">
        <f t="shared" si="6"/>
        <v/>
      </c>
      <c r="F66" s="166" t="str">
        <f t="shared" si="6"/>
        <v/>
      </c>
      <c r="G66" s="166" t="str">
        <f t="shared" si="6"/>
        <v/>
      </c>
      <c r="H66" s="166" t="str">
        <f t="shared" si="6"/>
        <v/>
      </c>
      <c r="I66" s="166" t="str">
        <f t="shared" si="6"/>
        <v/>
      </c>
      <c r="J66" s="166" t="str">
        <f t="shared" si="6"/>
        <v/>
      </c>
      <c r="K66" s="318" t="str">
        <f t="shared" si="6"/>
        <v/>
      </c>
      <c r="L66" s="73" t="str">
        <f t="shared" si="6"/>
        <v/>
      </c>
      <c r="M66" s="166" t="str">
        <f t="shared" si="6"/>
        <v/>
      </c>
      <c r="N66" s="276" t="str">
        <f t="shared" si="6"/>
        <v/>
      </c>
    </row>
    <row r="67" spans="1:14" s="75" customFormat="1" ht="13.5" thickBot="1" x14ac:dyDescent="0.25">
      <c r="A67" s="253" t="s">
        <v>78</v>
      </c>
      <c r="B67" s="74"/>
      <c r="C67" s="74"/>
      <c r="D67" s="74"/>
      <c r="E67" s="74"/>
      <c r="F67" s="95"/>
      <c r="G67" s="74"/>
      <c r="H67" s="74"/>
      <c r="I67" s="74"/>
      <c r="J67" s="95"/>
      <c r="K67" s="96"/>
      <c r="L67" s="74"/>
      <c r="M67" s="74"/>
      <c r="N67" s="74"/>
    </row>
    <row r="68" spans="1:14" ht="15" customHeight="1" x14ac:dyDescent="0.2">
      <c r="A68" s="262" t="s">
        <v>119</v>
      </c>
      <c r="B68" s="76"/>
      <c r="C68" s="77"/>
      <c r="D68" s="77"/>
      <c r="E68" s="94" t="s">
        <v>84</v>
      </c>
      <c r="F68" s="393"/>
      <c r="G68" s="394"/>
      <c r="H68" s="437" t="s">
        <v>85</v>
      </c>
      <c r="I68" s="427"/>
      <c r="J68" s="435"/>
      <c r="K68" s="436"/>
      <c r="L68" s="199" t="s">
        <v>143</v>
      </c>
      <c r="M68" s="438"/>
      <c r="N68" s="431"/>
    </row>
    <row r="69" spans="1:14" ht="15" customHeight="1" x14ac:dyDescent="0.2">
      <c r="A69" s="277" t="s">
        <v>120</v>
      </c>
      <c r="B69" s="78"/>
      <c r="C69" s="69"/>
      <c r="D69" s="69"/>
      <c r="E69" s="106" t="s">
        <v>99</v>
      </c>
      <c r="F69" s="391"/>
      <c r="G69" s="392"/>
      <c r="H69" s="69"/>
      <c r="I69" s="69"/>
      <c r="J69" s="435"/>
      <c r="K69" s="436"/>
      <c r="L69" s="80"/>
      <c r="M69" s="374"/>
      <c r="N69" s="375"/>
    </row>
    <row r="70" spans="1:14" ht="15" customHeight="1" x14ac:dyDescent="0.2">
      <c r="A70" s="277" t="s">
        <v>121</v>
      </c>
      <c r="B70" s="78"/>
      <c r="C70" s="69"/>
      <c r="D70" s="69"/>
      <c r="E70" s="79"/>
      <c r="F70" s="69"/>
      <c r="G70" s="69"/>
      <c r="H70" s="69"/>
      <c r="I70" s="69"/>
      <c r="J70" s="435"/>
      <c r="K70" s="436"/>
      <c r="L70" s="80"/>
      <c r="M70" s="374"/>
      <c r="N70" s="375"/>
    </row>
    <row r="71" spans="1:14" ht="15" customHeight="1" thickBot="1" x14ac:dyDescent="0.25">
      <c r="A71" s="255" t="s">
        <v>79</v>
      </c>
      <c r="B71" s="81"/>
      <c r="C71" s="81"/>
      <c r="D71" s="81"/>
      <c r="E71" s="81"/>
      <c r="F71" s="81"/>
      <c r="G71" s="81"/>
      <c r="H71" s="81"/>
      <c r="I71" s="81"/>
      <c r="J71" s="81"/>
      <c r="K71" s="82"/>
      <c r="L71" s="83"/>
      <c r="M71" s="376" t="str">
        <f>IF(SUM(N51:N64)=0,"",N51+SUM(N53:N64)+M68+M69+M70)</f>
        <v/>
      </c>
      <c r="N71" s="377"/>
    </row>
    <row r="72" spans="1:14" s="72" customFormat="1" ht="8.25" customHeight="1" thickTop="1" x14ac:dyDescent="0.2">
      <c r="A72" s="256" t="s">
        <v>137</v>
      </c>
      <c r="B72" s="84"/>
      <c r="C72" s="84"/>
      <c r="D72" s="84"/>
      <c r="E72" s="84"/>
      <c r="F72" s="84"/>
      <c r="G72" s="84"/>
      <c r="H72" s="84"/>
      <c r="I72" s="84"/>
      <c r="J72" s="84"/>
      <c r="K72" s="84"/>
      <c r="L72" s="178"/>
      <c r="M72" s="84"/>
      <c r="N72" s="85"/>
    </row>
    <row r="73" spans="1:14" ht="12" customHeight="1" x14ac:dyDescent="0.2">
      <c r="A73" s="381" t="s">
        <v>100</v>
      </c>
      <c r="B73" s="343"/>
      <c r="C73" s="343"/>
      <c r="D73" s="343"/>
      <c r="E73" s="343"/>
      <c r="F73" s="343"/>
      <c r="G73" s="343"/>
      <c r="H73" s="343"/>
      <c r="I73" s="343"/>
      <c r="J73" s="343"/>
      <c r="K73" s="343"/>
      <c r="L73" s="343"/>
      <c r="M73" s="343"/>
      <c r="N73" s="382"/>
    </row>
    <row r="74" spans="1:14" s="72" customFormat="1" ht="8.25" customHeight="1" x14ac:dyDescent="0.2">
      <c r="A74" s="257"/>
      <c r="B74" s="84"/>
      <c r="C74" s="84"/>
      <c r="D74" s="84"/>
      <c r="E74" s="84"/>
      <c r="F74" s="84"/>
      <c r="G74" s="84"/>
      <c r="H74" s="84"/>
      <c r="I74" s="84"/>
      <c r="J74" s="84"/>
      <c r="K74" s="84"/>
      <c r="L74" s="89"/>
      <c r="M74" s="84"/>
      <c r="N74" s="85"/>
    </row>
    <row r="75" spans="1:14" ht="12" customHeight="1" x14ac:dyDescent="0.2">
      <c r="A75" s="381"/>
      <c r="B75" s="343"/>
      <c r="C75" s="343"/>
      <c r="D75" s="343"/>
      <c r="E75" s="343"/>
      <c r="F75" s="343"/>
      <c r="G75" s="343"/>
      <c r="H75" s="343"/>
      <c r="I75" s="343"/>
      <c r="J75" s="343"/>
      <c r="K75" s="343"/>
      <c r="L75" s="343"/>
      <c r="M75" s="343"/>
      <c r="N75" s="382"/>
    </row>
    <row r="76" spans="1:14" s="72" customFormat="1" ht="8.25" customHeight="1" x14ac:dyDescent="0.2">
      <c r="A76" s="257"/>
      <c r="B76" s="84"/>
      <c r="C76" s="84"/>
      <c r="D76" s="84"/>
      <c r="E76" s="84"/>
      <c r="F76" s="84"/>
      <c r="G76" s="84"/>
      <c r="H76" s="84"/>
      <c r="I76" s="84"/>
      <c r="J76" s="84"/>
      <c r="K76" s="84"/>
      <c r="L76" s="89"/>
      <c r="M76" s="84"/>
      <c r="N76" s="85"/>
    </row>
    <row r="77" spans="1:14" ht="12" customHeight="1" x14ac:dyDescent="0.2">
      <c r="A77" s="381"/>
      <c r="B77" s="343"/>
      <c r="C77" s="343"/>
      <c r="D77" s="343"/>
      <c r="E77" s="343"/>
      <c r="F77" s="343"/>
      <c r="G77" s="343"/>
      <c r="H77" s="343"/>
      <c r="I77" s="343"/>
      <c r="J77" s="343"/>
      <c r="K77" s="343"/>
      <c r="L77" s="343"/>
      <c r="M77" s="343"/>
      <c r="N77" s="382"/>
    </row>
    <row r="78" spans="1:14" ht="7.5" customHeight="1" x14ac:dyDescent="0.2">
      <c r="A78" s="254"/>
      <c r="B78" s="37"/>
      <c r="C78" s="37"/>
      <c r="D78" s="37"/>
      <c r="E78" s="37"/>
      <c r="F78" s="37"/>
      <c r="G78" s="37"/>
      <c r="H78" s="37"/>
      <c r="I78" s="37"/>
      <c r="J78" s="37"/>
      <c r="K78" s="37"/>
      <c r="L78" s="186"/>
      <c r="M78" s="215"/>
      <c r="N78" s="278"/>
    </row>
    <row r="79" spans="1:14" ht="12" customHeight="1" x14ac:dyDescent="0.2">
      <c r="A79" s="381"/>
      <c r="B79" s="343"/>
      <c r="C79" s="343"/>
      <c r="D79" s="343"/>
      <c r="E79" s="343"/>
      <c r="F79" s="343"/>
      <c r="G79" s="343"/>
      <c r="H79" s="343"/>
      <c r="I79" s="343"/>
      <c r="J79" s="343"/>
      <c r="K79" s="343"/>
      <c r="L79" s="343"/>
      <c r="M79" s="343"/>
      <c r="N79" s="382"/>
    </row>
    <row r="80" spans="1:14" s="72" customFormat="1" ht="7.5" customHeight="1" x14ac:dyDescent="0.2">
      <c r="A80" s="257"/>
      <c r="B80" s="84"/>
      <c r="C80" s="84"/>
      <c r="D80" s="84"/>
      <c r="E80" s="84"/>
      <c r="F80" s="84"/>
      <c r="G80" s="84"/>
      <c r="H80" s="84"/>
      <c r="I80" s="84"/>
      <c r="J80" s="84"/>
      <c r="K80" s="84"/>
      <c r="L80" s="87"/>
      <c r="M80" s="87"/>
      <c r="N80" s="248"/>
    </row>
    <row r="81" spans="1:14" ht="12" customHeight="1" thickBot="1" x14ac:dyDescent="0.25">
      <c r="A81" s="398"/>
      <c r="B81" s="399"/>
      <c r="C81" s="399"/>
      <c r="D81" s="399"/>
      <c r="E81" s="399"/>
      <c r="F81" s="399"/>
      <c r="G81" s="399"/>
      <c r="H81" s="399"/>
      <c r="I81" s="399"/>
      <c r="J81" s="399"/>
      <c r="K81" s="399"/>
      <c r="L81" s="399"/>
      <c r="M81" s="399"/>
      <c r="N81" s="400"/>
    </row>
    <row r="82" spans="1:14" ht="10.5" customHeight="1" x14ac:dyDescent="0.2">
      <c r="A82" s="258" t="s">
        <v>170</v>
      </c>
      <c r="B82" s="37"/>
      <c r="C82" s="37"/>
      <c r="D82" s="37"/>
      <c r="E82" s="37"/>
      <c r="F82" s="37"/>
      <c r="G82" s="37"/>
      <c r="H82" s="37"/>
      <c r="I82" s="37"/>
      <c r="J82" s="37"/>
      <c r="K82" s="37"/>
      <c r="L82" s="184"/>
      <c r="M82" s="184"/>
      <c r="N82" s="279"/>
    </row>
    <row r="83" spans="1:14" ht="11.25" customHeight="1" x14ac:dyDescent="0.2">
      <c r="A83" s="258" t="s">
        <v>147</v>
      </c>
      <c r="B83" s="37"/>
      <c r="C83" s="37"/>
      <c r="D83" s="37"/>
      <c r="E83" s="37"/>
      <c r="F83" s="37"/>
      <c r="G83" s="37"/>
      <c r="H83" s="37"/>
      <c r="I83" s="37"/>
      <c r="J83" s="37"/>
      <c r="K83" s="37"/>
      <c r="L83" s="173"/>
      <c r="M83" s="37"/>
      <c r="N83" s="40"/>
    </row>
    <row r="84" spans="1:14" s="32" customFormat="1" ht="12" customHeight="1" x14ac:dyDescent="0.2">
      <c r="A84" s="258"/>
      <c r="B84" s="86"/>
      <c r="C84" s="86"/>
      <c r="D84" s="86"/>
      <c r="E84" s="86"/>
      <c r="F84" s="86"/>
      <c r="G84" s="86"/>
      <c r="H84" s="86"/>
      <c r="I84" s="86"/>
      <c r="J84" s="86"/>
      <c r="K84" s="86"/>
      <c r="L84" s="173"/>
      <c r="M84" s="86"/>
      <c r="N84" s="53"/>
    </row>
    <row r="85" spans="1:14" s="72" customFormat="1" ht="7.5" customHeight="1" x14ac:dyDescent="0.2">
      <c r="A85" s="405" t="s">
        <v>81</v>
      </c>
      <c r="B85" s="406"/>
      <c r="C85" s="406"/>
      <c r="D85" s="406"/>
      <c r="E85" s="406"/>
      <c r="F85" s="406"/>
      <c r="G85" s="406"/>
      <c r="H85" s="406"/>
      <c r="I85" s="406"/>
      <c r="J85" s="406"/>
      <c r="K85" s="406"/>
      <c r="L85" s="407"/>
      <c r="M85" s="314" t="s">
        <v>3</v>
      </c>
      <c r="N85" s="90"/>
    </row>
    <row r="86" spans="1:14" ht="19.5" customHeight="1" thickBot="1" x14ac:dyDescent="0.25">
      <c r="A86" s="455"/>
      <c r="B86" s="456"/>
      <c r="C86" s="456"/>
      <c r="D86" s="456"/>
      <c r="E86" s="456"/>
      <c r="F86" s="456"/>
      <c r="G86" s="456"/>
      <c r="H86" s="456"/>
      <c r="I86" s="456"/>
      <c r="J86" s="456"/>
      <c r="K86" s="456"/>
      <c r="L86" s="457"/>
      <c r="M86" s="401"/>
      <c r="N86" s="454"/>
    </row>
    <row r="87" spans="1:14" s="72" customFormat="1" ht="7.5" customHeight="1" x14ac:dyDescent="0.2">
      <c r="A87" s="91" t="s">
        <v>82</v>
      </c>
      <c r="B87" s="70"/>
      <c r="C87" s="70"/>
      <c r="D87" s="311"/>
      <c r="E87" s="70" t="s">
        <v>3</v>
      </c>
      <c r="F87" s="312"/>
      <c r="G87" s="313" t="s">
        <v>215</v>
      </c>
      <c r="H87" s="70"/>
      <c r="I87" s="70"/>
      <c r="J87" s="70"/>
      <c r="K87" s="70"/>
      <c r="L87" s="311"/>
      <c r="M87" s="70" t="s">
        <v>3</v>
      </c>
      <c r="N87" s="312"/>
    </row>
    <row r="88" spans="1:14" ht="19.5" customHeight="1" thickBot="1" x14ac:dyDescent="0.25">
      <c r="A88" s="378" t="s">
        <v>83</v>
      </c>
      <c r="B88" s="379"/>
      <c r="C88" s="379"/>
      <c r="D88" s="380"/>
      <c r="E88" s="401"/>
      <c r="F88" s="402"/>
      <c r="G88" s="378" t="s">
        <v>83</v>
      </c>
      <c r="H88" s="379"/>
      <c r="I88" s="379"/>
      <c r="J88" s="379"/>
      <c r="K88" s="379"/>
      <c r="L88" s="380"/>
      <c r="M88" s="401"/>
      <c r="N88" s="402"/>
    </row>
    <row r="89" spans="1:14" s="93" customFormat="1" ht="8.25" customHeight="1" x14ac:dyDescent="0.2">
      <c r="A89" s="411" t="s">
        <v>214</v>
      </c>
      <c r="B89" s="412"/>
      <c r="C89" s="412"/>
      <c r="D89" s="412"/>
      <c r="E89" s="412"/>
      <c r="F89" s="412"/>
      <c r="G89" s="414" t="s">
        <v>216</v>
      </c>
      <c r="H89" s="412"/>
      <c r="I89" s="412"/>
      <c r="J89" s="412"/>
      <c r="K89" s="412"/>
      <c r="L89" s="412"/>
      <c r="M89" s="412"/>
      <c r="N89" s="415"/>
    </row>
    <row r="90" spans="1:14" ht="18" customHeight="1" thickBot="1" x14ac:dyDescent="0.25">
      <c r="A90" s="383" t="s">
        <v>83</v>
      </c>
      <c r="B90" s="384"/>
      <c r="C90" s="384"/>
      <c r="D90" s="384"/>
      <c r="E90" s="413"/>
      <c r="F90" s="413"/>
      <c r="G90" s="416" t="s">
        <v>83</v>
      </c>
      <c r="H90" s="384"/>
      <c r="I90" s="384"/>
      <c r="J90" s="384"/>
      <c r="K90" s="384"/>
      <c r="L90" s="384"/>
      <c r="M90" s="413"/>
      <c r="N90" s="417"/>
    </row>
    <row r="91" spans="1:14" ht="15.75" thickTop="1" x14ac:dyDescent="0.25">
      <c r="A91" s="447" t="s">
        <v>212</v>
      </c>
      <c r="B91" s="448"/>
      <c r="C91" s="448"/>
      <c r="D91" s="448"/>
      <c r="E91" s="448"/>
      <c r="F91" s="448"/>
      <c r="G91" s="448"/>
      <c r="H91" s="448"/>
      <c r="I91" s="448"/>
      <c r="J91" s="448"/>
      <c r="K91" s="448"/>
      <c r="L91" s="448"/>
      <c r="M91" s="448"/>
      <c r="N91" s="449"/>
    </row>
    <row r="92" spans="1:14" ht="20.100000000000001" customHeight="1" x14ac:dyDescent="0.2">
      <c r="A92" s="260" t="s">
        <v>130</v>
      </c>
      <c r="B92" s="37"/>
      <c r="C92" s="37"/>
      <c r="D92" s="38"/>
      <c r="E92" s="38"/>
      <c r="F92" s="38"/>
      <c r="G92" s="38"/>
      <c r="H92" s="38"/>
      <c r="I92" s="37"/>
      <c r="J92" s="185" t="s">
        <v>131</v>
      </c>
      <c r="K92" s="38"/>
      <c r="L92" s="38"/>
      <c r="M92" s="38"/>
      <c r="N92" s="40"/>
    </row>
    <row r="93" spans="1:14" x14ac:dyDescent="0.2">
      <c r="A93" s="240"/>
      <c r="B93" s="38"/>
      <c r="C93" s="38"/>
      <c r="D93" s="434" t="s">
        <v>169</v>
      </c>
      <c r="E93" s="434"/>
      <c r="F93" s="434"/>
      <c r="G93" s="434"/>
      <c r="H93" s="434"/>
      <c r="I93" s="38"/>
      <c r="J93" s="38"/>
      <c r="K93" s="38"/>
      <c r="L93" s="38"/>
      <c r="M93" s="38"/>
      <c r="N93" s="41"/>
    </row>
  </sheetData>
  <sheetProtection algorithmName="SHA-512" hashValue="otRfxDZ0f8HK0b0GL3GDfCujJQobUgARLrD2A8yv8Lkg9L8kywS/livYs7P7iu8q2YJuOBD7oZU5bSONh6OxcA==" saltValue="8o/5NVQKyLnJvjmubqIIWQ==" spinCount="100000" sheet="1" selectLockedCells="1"/>
  <mergeCells count="50">
    <mergeCell ref="A91:N91"/>
    <mergeCell ref="B44:C44"/>
    <mergeCell ref="M44:N44"/>
    <mergeCell ref="A51:B51"/>
    <mergeCell ref="A66:B66"/>
    <mergeCell ref="A90:F90"/>
    <mergeCell ref="G90:N90"/>
    <mergeCell ref="M86:N86"/>
    <mergeCell ref="M88:N88"/>
    <mergeCell ref="A85:L86"/>
    <mergeCell ref="A88:D88"/>
    <mergeCell ref="E88:F88"/>
    <mergeCell ref="G88:L88"/>
    <mergeCell ref="A89:F89"/>
    <mergeCell ref="G89:N89"/>
    <mergeCell ref="A10:F10"/>
    <mergeCell ref="A41:B41"/>
    <mergeCell ref="G46:I46"/>
    <mergeCell ref="G43:H43"/>
    <mergeCell ref="K3:L3"/>
    <mergeCell ref="D14:F14"/>
    <mergeCell ref="A8:F8"/>
    <mergeCell ref="A12:F12"/>
    <mergeCell ref="G12:I12"/>
    <mergeCell ref="A14:B14"/>
    <mergeCell ref="D93:H93"/>
    <mergeCell ref="J68:K68"/>
    <mergeCell ref="J69:K69"/>
    <mergeCell ref="A73:N73"/>
    <mergeCell ref="A75:N75"/>
    <mergeCell ref="F68:G68"/>
    <mergeCell ref="H68:I68"/>
    <mergeCell ref="A77:N77"/>
    <mergeCell ref="A79:N79"/>
    <mergeCell ref="A81:N81"/>
    <mergeCell ref="F69:G69"/>
    <mergeCell ref="M69:N69"/>
    <mergeCell ref="J70:K70"/>
    <mergeCell ref="M70:N70"/>
    <mergeCell ref="M71:N71"/>
    <mergeCell ref="M68:N68"/>
    <mergeCell ref="M6:N6"/>
    <mergeCell ref="G8:I8"/>
    <mergeCell ref="M12:N12"/>
    <mergeCell ref="M14:N14"/>
    <mergeCell ref="G14:I14"/>
    <mergeCell ref="J14:L14"/>
    <mergeCell ref="J12:L12"/>
    <mergeCell ref="J8:N8"/>
    <mergeCell ref="M10:N10"/>
  </mergeCells>
  <phoneticPr fontId="27" type="noConversion"/>
  <dataValidations xWindow="297" yWindow="417" count="9">
    <dataValidation type="custom" errorStyle="warning" allowBlank="1" showErrorMessage="1" errorTitle="Breakfast" error="The amount exceeds the maximum allowed for breakfast._x000a__x000a_State funded projects: $7_x000a_Non-state funded projects: $55 for all meals." sqref="D20:D39 D53:D64">
      <formula1>IF(state_funds="Y",$D20&lt;=s_2007_breakfast,SUM($D20:$F20)&lt;=ns_meals)</formula1>
    </dataValidation>
    <dataValidation type="custom" errorStyle="warning" allowBlank="1" showErrorMessage="1" errorTitle="Lunch" error="The amount exceeds the maxiumum allowed for lunch._x000a__x000a_State funded projects: $11_x000a_Non-state funded projects: $55 for all meals." sqref="E20:E39 E53:E64">
      <formula1>IF(state_funds="Y",E20&lt;=s_2007_lunch,SUM($D20:$F20)&lt;=ns_meals)</formula1>
    </dataValidation>
    <dataValidation type="custom" errorStyle="warning" allowBlank="1" showErrorMessage="1" errorTitle="Dinner" error="The amount exceeds the maximum allowed for dinner._x000a__x000a_State funded projects: $23_x000a_Non-state funded projects: $55 for all meals." sqref="F20:F39 F53:F64">
      <formula1>IF(state_funds="Y",F20&lt;=s_2007_dinner,SUM($D20:$F20)&lt;=ns_meals)</formula1>
    </dataValidation>
    <dataValidation type="list" allowBlank="1" showInputMessage="1" showErrorMessage="1" sqref="G6">
      <formula1>" ,Y,N"</formula1>
    </dataValidation>
    <dataValidation type="custom" errorStyle="warning" allowBlank="1" showErrorMessage="1" errorTitle="Incidentals" error="The amount exceeds the maximum allowed for incidentals._x000a__x000a_State funded projects: $5_x000a_Non-state funded projects: $7" promptTitle="Incidentals" prompt="Incidentals may only be charged after 24 complete hours in travel status." sqref="G21:G39 G53:G64">
      <formula1>IF(state_funds="Y",G21&lt;=s_2007_incid,G21&lt;=ns_2007_incid)</formula1>
    </dataValidation>
    <dataValidation type="custom" errorStyle="warning" allowBlank="1" showErrorMessage="1" errorTitle="Lodging" error="The amount exceeds the maximum allowed for lodging._x000a__x000a_State funded projects: $90_x000a_Non-state funded projects: $200" promptTitle="Lodging" prompt="Lodging Rates:_x000a__x000a_State Funds: $84_x000a_Non-State Funds: $200" sqref="C20:C39 C53:C64">
      <formula1>IF(state_funds="Y",C20&lt;=s_2007_lodging,C20&lt;=ns_2007_lodging)</formula1>
    </dataValidation>
    <dataValidation type="date" errorStyle="warning" allowBlank="1" showInputMessage="1" showErrorMessage="1" errorTitle="Date" error="The travel date should be between the depart date and return date above." sqref="A21:A39 A53:A64">
      <formula1>$G$14-0.99</formula1>
      <formula2>$J$14</formula2>
    </dataValidation>
    <dataValidation type="date" errorStyle="warning" allowBlank="1" showErrorMessage="1" errorTitle="Date" error="The date of travel should be between the depart date and return date above. See the Travel Request tab to update the depart and return dates" sqref="A20">
      <formula1>($G$14-0.99)</formula1>
      <formula2>$J$14</formula2>
    </dataValidation>
    <dataValidation type="whole" errorStyle="warning" operator="lessThan" allowBlank="1" showInputMessage="1" showErrorMessage="1" errorTitle="Incidentals" error="Incidentals may only be charged after 24 complete hours in travel status._x000a__x000a_State funded projects: $5 maximum_x000a_Non-state funded projects: $7 maximum" promptTitle="Incidentals" prompt="Incidentals may only be charged after 24 complete hours in travel status." sqref="G20">
      <formula1>0</formula1>
    </dataValidation>
  </dataValidations>
  <pageMargins left="0.52" right="0.52" top="1" bottom="1" header="0.5" footer="0.5"/>
  <pageSetup scale="88" fitToHeight="2" orientation="portrait" r:id="rId1"/>
  <headerFooter alignWithMargins="0">
    <oddFooter>&amp;R&amp;8Revised 12/18/2017</oddFooter>
  </headerFooter>
  <rowBreaks count="1" manualBreakCount="1">
    <brk id="42" max="16383"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27"/>
  <sheetViews>
    <sheetView showGridLines="0" zoomScaleNormal="100" workbookViewId="0">
      <selection activeCell="C6" sqref="C6"/>
    </sheetView>
  </sheetViews>
  <sheetFormatPr defaultRowHeight="12.75" x14ac:dyDescent="0.2"/>
  <cols>
    <col min="1" max="1" width="16" customWidth="1"/>
    <col min="2" max="3" width="16.85546875" bestFit="1" customWidth="1"/>
    <col min="4" max="5" width="9.140625" style="9"/>
  </cols>
  <sheetData>
    <row r="1" spans="1:5" ht="15" x14ac:dyDescent="0.25">
      <c r="A1" s="21" t="s">
        <v>201</v>
      </c>
    </row>
    <row r="4" spans="1:5" x14ac:dyDescent="0.2">
      <c r="A4" t="s">
        <v>115</v>
      </c>
      <c r="B4" s="13" t="s">
        <v>193</v>
      </c>
      <c r="C4" s="13" t="s">
        <v>114</v>
      </c>
    </row>
    <row r="5" spans="1:5" s="99" customFormat="1" ht="12" x14ac:dyDescent="0.2">
      <c r="B5" s="104" t="s">
        <v>222</v>
      </c>
      <c r="C5" s="104" t="s">
        <v>222</v>
      </c>
      <c r="D5" s="104"/>
      <c r="E5" s="104"/>
    </row>
    <row r="6" spans="1:5" s="99" customFormat="1" ht="26.25" customHeight="1" x14ac:dyDescent="0.2">
      <c r="A6" t="s">
        <v>101</v>
      </c>
      <c r="B6" s="107">
        <v>0.57999999999999996</v>
      </c>
      <c r="C6" s="107">
        <v>0.57999999999999996</v>
      </c>
      <c r="D6" s="104"/>
      <c r="E6" s="104"/>
    </row>
    <row r="7" spans="1:5" ht="24.75" customHeight="1" x14ac:dyDescent="0.2">
      <c r="A7" t="s">
        <v>93</v>
      </c>
      <c r="B7" s="105">
        <v>200</v>
      </c>
      <c r="C7" s="105">
        <v>90</v>
      </c>
      <c r="D7" s="233"/>
      <c r="E7" s="233"/>
    </row>
    <row r="8" spans="1:5" ht="24.75" customHeight="1" x14ac:dyDescent="0.2">
      <c r="A8" t="s">
        <v>92</v>
      </c>
      <c r="B8" s="105"/>
      <c r="C8" s="105">
        <v>7</v>
      </c>
    </row>
    <row r="9" spans="1:5" x14ac:dyDescent="0.2">
      <c r="A9" t="s">
        <v>94</v>
      </c>
      <c r="B9" s="105"/>
      <c r="C9" s="105">
        <v>11</v>
      </c>
    </row>
    <row r="10" spans="1:5" x14ac:dyDescent="0.2">
      <c r="A10" t="s">
        <v>95</v>
      </c>
      <c r="B10" s="105"/>
      <c r="C10" s="105">
        <v>23</v>
      </c>
    </row>
    <row r="11" spans="1:5" ht="18" x14ac:dyDescent="0.25">
      <c r="A11" s="315" t="s">
        <v>218</v>
      </c>
      <c r="B11" s="105">
        <v>55</v>
      </c>
      <c r="C11" s="105"/>
    </row>
    <row r="12" spans="1:5" x14ac:dyDescent="0.2">
      <c r="A12" t="s">
        <v>96</v>
      </c>
      <c r="B12" s="105">
        <v>7</v>
      </c>
      <c r="C12" s="105">
        <v>5</v>
      </c>
    </row>
    <row r="13" spans="1:5" s="13" customFormat="1" ht="16.5" customHeight="1" thickBot="1" x14ac:dyDescent="0.25">
      <c r="A13" s="102" t="s">
        <v>97</v>
      </c>
      <c r="B13" s="103">
        <f>SUM(B8:B12)</f>
        <v>62</v>
      </c>
      <c r="C13" s="103">
        <f>SUM(C8:C12)</f>
        <v>46</v>
      </c>
      <c r="D13" s="112"/>
      <c r="E13" s="112"/>
    </row>
    <row r="14" spans="1:5" ht="44.25" customHeight="1" thickBot="1" x14ac:dyDescent="0.25">
      <c r="A14" s="100" t="s">
        <v>98</v>
      </c>
      <c r="B14" s="101">
        <f>SUM(B13,B7)</f>
        <v>262</v>
      </c>
      <c r="C14" s="101">
        <f>SUM(C13,C7)</f>
        <v>136</v>
      </c>
    </row>
    <row r="15" spans="1:5" ht="13.5" thickTop="1" x14ac:dyDescent="0.2"/>
    <row r="17" spans="1:4" ht="66.75" customHeight="1" x14ac:dyDescent="0.2">
      <c r="A17" s="458" t="s">
        <v>219</v>
      </c>
      <c r="B17" s="459"/>
      <c r="C17" s="459"/>
      <c r="D17" s="459"/>
    </row>
    <row r="18" spans="1:4" ht="18.75" customHeight="1" x14ac:dyDescent="0.2">
      <c r="A18" t="s">
        <v>203</v>
      </c>
    </row>
    <row r="20" spans="1:4" x14ac:dyDescent="0.2">
      <c r="A20" s="210" t="s">
        <v>179</v>
      </c>
    </row>
    <row r="21" spans="1:4" x14ac:dyDescent="0.2">
      <c r="A21" s="218" t="s">
        <v>150</v>
      </c>
    </row>
    <row r="22" spans="1:4" x14ac:dyDescent="0.2">
      <c r="A22" s="218"/>
    </row>
    <row r="23" spans="1:4" x14ac:dyDescent="0.2">
      <c r="A23" s="210" t="s">
        <v>180</v>
      </c>
    </row>
    <row r="24" spans="1:4" x14ac:dyDescent="0.2">
      <c r="A24" s="218" t="s">
        <v>149</v>
      </c>
    </row>
    <row r="25" spans="1:4" x14ac:dyDescent="0.2">
      <c r="A25" s="218"/>
    </row>
    <row r="26" spans="1:4" x14ac:dyDescent="0.2">
      <c r="A26" s="315" t="s">
        <v>221</v>
      </c>
    </row>
    <row r="27" spans="1:4" x14ac:dyDescent="0.2">
      <c r="A27" s="218" t="s">
        <v>220</v>
      </c>
    </row>
  </sheetData>
  <sheetProtection algorithmName="SHA-512" hashValue="DGeEZLG+Xz2+9FVn32QFPfPLts0T1tE2TV5m2Wy9Cntf5guuImjEukh92gt+ifKB+/wfDJSn21LlDV1P1oeXGQ==" saltValue="zS6kcKUKh4IS8EkxvvfhcQ==" spinCount="100000" sheet="1" objects="1" scenarios="1" selectLockedCells="1" selectUnlockedCells="1"/>
  <mergeCells count="1">
    <mergeCell ref="A17:D17"/>
  </mergeCells>
  <phoneticPr fontId="27" type="noConversion"/>
  <hyperlinks>
    <hyperlink ref="A24" r:id="rId1"/>
    <hyperlink ref="A21" r:id="rId2"/>
    <hyperlink ref="A27" r:id="rId3"/>
  </hyperlinks>
  <pageMargins left="0.52" right="0.52" top="1" bottom="1" header="0.5" footer="0.5"/>
  <pageSetup orientation="portrait" r:id="rId4"/>
  <headerFooter alignWithMargins="0">
    <oddFooter>&amp;R&amp;8Revised 12/18//2017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32</vt:i4>
      </vt:variant>
    </vt:vector>
  </HeadingPairs>
  <TitlesOfParts>
    <vt:vector size="38" baseType="lpstr">
      <vt:lpstr>Instructions</vt:lpstr>
      <vt:lpstr>Estimated Cost Worksheet</vt:lpstr>
      <vt:lpstr>Travel Req</vt:lpstr>
      <vt:lpstr>Travel Claim (single page)</vt:lpstr>
      <vt:lpstr>Travel Claim (2 page)</vt:lpstr>
      <vt:lpstr>Reimbursement Rates</vt:lpstr>
      <vt:lpstr>Account_No</vt:lpstr>
      <vt:lpstr>Depart_date</vt:lpstr>
      <vt:lpstr>Depart_time</vt:lpstr>
      <vt:lpstr>Destination</vt:lpstr>
      <vt:lpstr>EID</vt:lpstr>
      <vt:lpstr>ns_2007_breakfast</vt:lpstr>
      <vt:lpstr>ns_2007_dinner</vt:lpstr>
      <vt:lpstr>ns_2007_incid</vt:lpstr>
      <vt:lpstr>ns_2007_lodging</vt:lpstr>
      <vt:lpstr>ns_2007_lunch</vt:lpstr>
      <vt:lpstr>ns_2007_mileage</vt:lpstr>
      <vt:lpstr>ns_meals</vt:lpstr>
      <vt:lpstr>'Estimated Cost Worksheet'!Print_Area</vt:lpstr>
      <vt:lpstr>Instructions!Print_Area</vt:lpstr>
      <vt:lpstr>'Travel Claim (single page)'!Print_Area</vt:lpstr>
      <vt:lpstr>'Travel Req'!Print_Area</vt:lpstr>
      <vt:lpstr>Return_date</vt:lpstr>
      <vt:lpstr>Return_time</vt:lpstr>
      <vt:lpstr>s_2007_breakfast</vt:lpstr>
      <vt:lpstr>s_2007_dinner</vt:lpstr>
      <vt:lpstr>s_2007_incid</vt:lpstr>
      <vt:lpstr>s_2007_lodging</vt:lpstr>
      <vt:lpstr>s_2007_lunch</vt:lpstr>
      <vt:lpstr>s_2007_mileage</vt:lpstr>
      <vt:lpstr>s_2007_milege</vt:lpstr>
      <vt:lpstr>s_breakfast</vt:lpstr>
      <vt:lpstr>SSN</vt:lpstr>
      <vt:lpstr>state_funds</vt:lpstr>
      <vt:lpstr>state_funds2</vt:lpstr>
      <vt:lpstr>state_funds3</vt:lpstr>
      <vt:lpstr>'Travel Req'!TABLE</vt:lpstr>
      <vt:lpstr>Travelers_Name</vt:lpstr>
    </vt:vector>
  </TitlesOfParts>
  <Company>CSUS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 6 NCURA</dc:title>
  <dc:creator>Sue DeRosa</dc:creator>
  <cp:lastModifiedBy>Brian Peterson</cp:lastModifiedBy>
  <cp:lastPrinted>2017-12-18T16:30:17Z</cp:lastPrinted>
  <dcterms:created xsi:type="dcterms:W3CDTF">2000-08-26T12:14:35Z</dcterms:created>
  <dcterms:modified xsi:type="dcterms:W3CDTF">2019-01-28T19:38:20Z</dcterms:modified>
</cp:coreProperties>
</file>