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35" windowWidth="11325" windowHeight="6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E7"/>
  <c r="E8"/>
  <c r="E14"/>
  <c r="E15"/>
  <c r="E16"/>
  <c r="E17"/>
  <c r="E18"/>
  <c r="E19"/>
  <c r="E20"/>
  <c r="E21"/>
  <c r="E22"/>
  <c r="E23"/>
  <c r="E24"/>
  <c r="E13"/>
  <c r="D13" l="1"/>
  <c r="F39"/>
  <c r="F22"/>
  <c r="F56"/>
  <c r="F40"/>
  <c r="F85"/>
  <c r="F69"/>
  <c r="D20"/>
  <c r="F16"/>
  <c r="F50"/>
  <c r="F34"/>
  <c r="F79"/>
  <c r="F63"/>
  <c r="F59"/>
  <c r="F43"/>
  <c r="F84"/>
  <c r="F68"/>
  <c r="D15"/>
  <c r="F61"/>
  <c r="F45"/>
  <c r="F29"/>
  <c r="F74"/>
  <c r="D24"/>
  <c r="F12"/>
  <c r="D19"/>
  <c r="F49"/>
  <c r="F78"/>
  <c r="F37"/>
  <c r="D14"/>
  <c r="F60"/>
  <c r="F44"/>
  <c r="F28"/>
  <c r="F73"/>
  <c r="F54"/>
  <c r="F67"/>
  <c r="F72"/>
  <c r="D12"/>
  <c r="D18"/>
  <c r="F14"/>
  <c r="F48"/>
  <c r="F32"/>
  <c r="F77"/>
  <c r="D25"/>
  <c r="F24"/>
  <c r="F58"/>
  <c r="F42"/>
  <c r="F26"/>
  <c r="F71"/>
  <c r="D21"/>
  <c r="F17"/>
  <c r="F51"/>
  <c r="F31"/>
  <c r="F76"/>
  <c r="D23"/>
  <c r="F19"/>
  <c r="F82"/>
  <c r="D22"/>
  <c r="F18"/>
  <c r="F52"/>
  <c r="F36"/>
  <c r="F81"/>
  <c r="F65"/>
  <c r="D16"/>
  <c r="F62"/>
  <c r="F46"/>
  <c r="F30"/>
  <c r="F75"/>
  <c r="F21"/>
  <c r="F55"/>
  <c r="F35"/>
  <c r="F80"/>
  <c r="F64"/>
  <c r="F23"/>
  <c r="F57"/>
  <c r="F41"/>
  <c r="F25"/>
  <c r="F70"/>
  <c r="F20"/>
  <c r="F38"/>
  <c r="F83"/>
  <c r="D17"/>
  <c r="F47"/>
  <c r="F27"/>
  <c r="F15"/>
  <c r="F33"/>
  <c r="F53"/>
  <c r="F66"/>
</calcChain>
</file>

<file path=xl/sharedStrings.xml><?xml version="1.0" encoding="utf-8"?>
<sst xmlns="http://schemas.openxmlformats.org/spreadsheetml/2006/main" count="16" uniqueCount="15">
  <si>
    <t>CPUE</t>
  </si>
  <si>
    <t>Year</t>
  </si>
  <si>
    <t>File:</t>
  </si>
  <si>
    <t>Date:</t>
  </si>
  <si>
    <t>slope</t>
  </si>
  <si>
    <t>intercept</t>
  </si>
  <si>
    <t>Catch-curve</t>
  </si>
  <si>
    <t>Catch</t>
  </si>
  <si>
    <t>Effort</t>
  </si>
  <si>
    <t>Total</t>
  </si>
  <si>
    <t>Comp</t>
  </si>
  <si>
    <t>Surplus Production Model for Anchovy *</t>
  </si>
  <si>
    <t>October 25, 2010</t>
  </si>
  <si>
    <t>Ron Coleman</t>
  </si>
  <si>
    <t>d:\B173-2010\msy_anchovy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</si>
</sst>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4409448818897639"/>
          <c:y val="0.13440930784456823"/>
          <c:w val="0.6692913385826772"/>
          <c:h val="0.52688448675070754"/>
        </c:manualLayout>
      </c:layout>
      <c:scatterChart>
        <c:scatterStyle val="lineMarker"/>
        <c:ser>
          <c:idx val="0"/>
          <c:order val="0"/>
          <c:tx>
            <c:v>CPUE 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Sheet1!$B$13:$B$24</c:f>
              <c:numCache>
                <c:formatCode>General</c:formatCode>
                <c:ptCount val="12"/>
                <c:pt idx="0">
                  <c:v>10.5</c:v>
                </c:pt>
                <c:pt idx="1">
                  <c:v>14</c:v>
                </c:pt>
                <c:pt idx="2">
                  <c:v>20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20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20</c:v>
                </c:pt>
                <c:pt idx="11">
                  <c:v>19</c:v>
                </c:pt>
              </c:numCache>
            </c:numRef>
          </c:xVal>
          <c:yVal>
            <c:numRef>
              <c:f>Sheet1!$C$13:$C$24</c:f>
              <c:numCache>
                <c:formatCode>General</c:formatCode>
                <c:ptCount val="12"/>
                <c:pt idx="0">
                  <c:v>0.5</c:v>
                </c:pt>
                <c:pt idx="1">
                  <c:v>0.6</c:v>
                </c:pt>
                <c:pt idx="2">
                  <c:v>0.47</c:v>
                </c:pt>
                <c:pt idx="3">
                  <c:v>0.4</c:v>
                </c:pt>
                <c:pt idx="4">
                  <c:v>0.41</c:v>
                </c:pt>
                <c:pt idx="5">
                  <c:v>0.37</c:v>
                </c:pt>
                <c:pt idx="6">
                  <c:v>0.42</c:v>
                </c:pt>
                <c:pt idx="7">
                  <c:v>0.42</c:v>
                </c:pt>
                <c:pt idx="8">
                  <c:v>0.43</c:v>
                </c:pt>
                <c:pt idx="9">
                  <c:v>0.44</c:v>
                </c:pt>
                <c:pt idx="10">
                  <c:v>0.53</c:v>
                </c:pt>
                <c:pt idx="11">
                  <c:v>0.55000000000000004</c:v>
                </c:pt>
              </c:numCache>
            </c:numRef>
          </c:yVal>
        </c:ser>
        <c:ser>
          <c:idx val="1"/>
          <c:order val="1"/>
          <c:tx>
            <c:v>CPUEregression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Sheet1!$B$12:$B$25</c:f>
              <c:numCache>
                <c:formatCode>General</c:formatCode>
                <c:ptCount val="14"/>
                <c:pt idx="0">
                  <c:v>0</c:v>
                </c:pt>
                <c:pt idx="1">
                  <c:v>10.5</c:v>
                </c:pt>
                <c:pt idx="2">
                  <c:v>14</c:v>
                </c:pt>
                <c:pt idx="3">
                  <c:v>20</c:v>
                </c:pt>
                <c:pt idx="4">
                  <c:v>25</c:v>
                </c:pt>
                <c:pt idx="5">
                  <c:v>25</c:v>
                </c:pt>
                <c:pt idx="6">
                  <c:v>24</c:v>
                </c:pt>
                <c:pt idx="7">
                  <c:v>20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20</c:v>
                </c:pt>
                <c:pt idx="12">
                  <c:v>19</c:v>
                </c:pt>
                <c:pt idx="13">
                  <c:v>60</c:v>
                </c:pt>
              </c:numCache>
            </c:numRef>
          </c:xVal>
          <c:yVal>
            <c:numRef>
              <c:f>Sheet1!$D$12:$D$25</c:f>
              <c:numCache>
                <c:formatCode>0.00</c:formatCode>
                <c:ptCount val="14"/>
                <c:pt idx="0">
                  <c:v>0.6925822265799092</c:v>
                </c:pt>
                <c:pt idx="1">
                  <c:v>0.5759675550405563</c:v>
                </c:pt>
                <c:pt idx="2">
                  <c:v>0.537095997860772</c:v>
                </c:pt>
                <c:pt idx="3">
                  <c:v>0.47045904269542749</c:v>
                </c:pt>
                <c:pt idx="4">
                  <c:v>0.41492824672430706</c:v>
                </c:pt>
                <c:pt idx="5">
                  <c:v>0.41492824672430706</c:v>
                </c:pt>
                <c:pt idx="6">
                  <c:v>0.42603440591853114</c:v>
                </c:pt>
                <c:pt idx="7">
                  <c:v>0.47045904269542749</c:v>
                </c:pt>
                <c:pt idx="8">
                  <c:v>0.42603440591853114</c:v>
                </c:pt>
                <c:pt idx="9">
                  <c:v>0.42603440591853114</c:v>
                </c:pt>
                <c:pt idx="10">
                  <c:v>0.42603440591853114</c:v>
                </c:pt>
                <c:pt idx="11">
                  <c:v>0.47045904269542749</c:v>
                </c:pt>
                <c:pt idx="12">
                  <c:v>0.48156520188965157</c:v>
                </c:pt>
                <c:pt idx="13">
                  <c:v>2.6212674926464063E-2</c:v>
                </c:pt>
              </c:numCache>
            </c:numRef>
          </c:yVal>
        </c:ser>
        <c:axId val="68523904"/>
        <c:axId val="87073152"/>
      </c:scatterChart>
      <c:valAx>
        <c:axId val="68523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 (f)</a:t>
                </a:r>
              </a:p>
            </c:rich>
          </c:tx>
          <c:layout>
            <c:manualLayout>
              <c:xMode val="edge"/>
              <c:yMode val="edge"/>
              <c:x val="0.48425196850393698"/>
              <c:y val="0.806456128467812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73152"/>
        <c:crosses val="autoZero"/>
        <c:crossBetween val="midCat"/>
      </c:valAx>
      <c:valAx>
        <c:axId val="87073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CPUE</a:t>
                </a:r>
              </a:p>
            </c:rich>
          </c:tx>
          <c:layout>
            <c:manualLayout>
              <c:xMode val="edge"/>
              <c:yMode val="edge"/>
              <c:x val="6.2992125984251968E-2"/>
              <c:y val="0.311829650325967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3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9365193162485903"/>
          <c:y val="0.13227581574392228"/>
          <c:w val="0.61905001801997306"/>
          <c:h val="0.53439429560544605"/>
        </c:manualLayout>
      </c:layout>
      <c:scatterChart>
        <c:scatterStyle val="lineMarker"/>
        <c:ser>
          <c:idx val="0"/>
          <c:order val="0"/>
          <c:tx>
            <c:v>catch 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Sheet1!$B$13:$B$24</c:f>
              <c:numCache>
                <c:formatCode>General</c:formatCode>
                <c:ptCount val="12"/>
                <c:pt idx="0">
                  <c:v>10.5</c:v>
                </c:pt>
                <c:pt idx="1">
                  <c:v>14</c:v>
                </c:pt>
                <c:pt idx="2">
                  <c:v>20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20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20</c:v>
                </c:pt>
                <c:pt idx="11">
                  <c:v>19</c:v>
                </c:pt>
              </c:numCache>
            </c:numRef>
          </c:xVal>
          <c:yVal>
            <c:numRef>
              <c:f>Sheet1!$E$13:$E$24</c:f>
              <c:numCache>
                <c:formatCode>0.00</c:formatCode>
                <c:ptCount val="12"/>
                <c:pt idx="0">
                  <c:v>5.25</c:v>
                </c:pt>
                <c:pt idx="1">
                  <c:v>8.4</c:v>
                </c:pt>
                <c:pt idx="2">
                  <c:v>9.3999999999999986</c:v>
                </c:pt>
                <c:pt idx="3">
                  <c:v>10</c:v>
                </c:pt>
                <c:pt idx="4">
                  <c:v>10.25</c:v>
                </c:pt>
                <c:pt idx="5">
                  <c:v>8.879999999999999</c:v>
                </c:pt>
                <c:pt idx="6">
                  <c:v>8.4</c:v>
                </c:pt>
                <c:pt idx="7">
                  <c:v>10.08</c:v>
                </c:pt>
                <c:pt idx="8">
                  <c:v>10.32</c:v>
                </c:pt>
                <c:pt idx="9">
                  <c:v>10.56</c:v>
                </c:pt>
                <c:pt idx="10">
                  <c:v>10.600000000000001</c:v>
                </c:pt>
                <c:pt idx="11">
                  <c:v>10.450000000000001</c:v>
                </c:pt>
              </c:numCache>
            </c:numRef>
          </c:yVal>
        </c:ser>
        <c:ser>
          <c:idx val="1"/>
          <c:order val="1"/>
          <c:tx>
            <c:v>catch curve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Sheet1!$B$26:$B$85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Sheet1!$F$26:$F$85</c:f>
              <c:numCache>
                <c:formatCode>0.00</c:formatCode>
                <c:ptCount val="60"/>
                <c:pt idx="0">
                  <c:v>0.68147606738568511</c:v>
                </c:pt>
                <c:pt idx="1">
                  <c:v>1.3407398163829221</c:v>
                </c:pt>
                <c:pt idx="2">
                  <c:v>1.9777912469917107</c:v>
                </c:pt>
                <c:pt idx="3">
                  <c:v>2.5926303592120514</c:v>
                </c:pt>
                <c:pt idx="4">
                  <c:v>3.1852571530439437</c:v>
                </c:pt>
                <c:pt idx="5">
                  <c:v>3.7556716284873879</c:v>
                </c:pt>
                <c:pt idx="6">
                  <c:v>4.3038737855423843</c:v>
                </c:pt>
                <c:pt idx="7">
                  <c:v>4.8298636242089321</c:v>
                </c:pt>
                <c:pt idx="8">
                  <c:v>5.3336411444870322</c:v>
                </c:pt>
                <c:pt idx="9">
                  <c:v>5.8152063463766837</c:v>
                </c:pt>
                <c:pt idx="10">
                  <c:v>6.2745592298778874</c:v>
                </c:pt>
                <c:pt idx="11">
                  <c:v>6.7116997949906416</c:v>
                </c:pt>
                <c:pt idx="12">
                  <c:v>7.1266280417149499</c:v>
                </c:pt>
                <c:pt idx="13">
                  <c:v>7.5193439700508078</c:v>
                </c:pt>
                <c:pt idx="14">
                  <c:v>7.8898475799982197</c:v>
                </c:pt>
                <c:pt idx="15">
                  <c:v>8.2381388715571813</c:v>
                </c:pt>
                <c:pt idx="16">
                  <c:v>8.5642178447276951</c:v>
                </c:pt>
                <c:pt idx="17">
                  <c:v>8.868084499509763</c:v>
                </c:pt>
                <c:pt idx="18">
                  <c:v>9.1497388359033796</c:v>
                </c:pt>
                <c:pt idx="19">
                  <c:v>9.4091808539085502</c:v>
                </c:pt>
                <c:pt idx="20">
                  <c:v>9.6464105535252713</c:v>
                </c:pt>
                <c:pt idx="21">
                  <c:v>9.8614279347535465</c:v>
                </c:pt>
                <c:pt idx="22">
                  <c:v>10.05423299759337</c:v>
                </c:pt>
                <c:pt idx="23">
                  <c:v>10.224825742044747</c:v>
                </c:pt>
                <c:pt idx="24">
                  <c:v>10.373206168107675</c:v>
                </c:pt>
                <c:pt idx="25">
                  <c:v>10.499374275782159</c:v>
                </c:pt>
                <c:pt idx="26">
                  <c:v>10.603330065068191</c:v>
                </c:pt>
                <c:pt idx="27">
                  <c:v>10.685073535965774</c:v>
                </c:pt>
                <c:pt idx="28">
                  <c:v>10.74460468847491</c:v>
                </c:pt>
                <c:pt idx="29">
                  <c:v>10.781923522595601</c:v>
                </c:pt>
                <c:pt idx="30">
                  <c:v>10.79703003832784</c:v>
                </c:pt>
                <c:pt idx="31">
                  <c:v>10.789924235671631</c:v>
                </c:pt>
                <c:pt idx="32">
                  <c:v>10.760606114626974</c:v>
                </c:pt>
                <c:pt idx="33">
                  <c:v>10.709075675193869</c:v>
                </c:pt>
                <c:pt idx="34">
                  <c:v>10.635332917372319</c:v>
                </c:pt>
                <c:pt idx="35">
                  <c:v>10.539377841162317</c:v>
                </c:pt>
                <c:pt idx="36">
                  <c:v>10.421210446563867</c:v>
                </c:pt>
                <c:pt idx="37">
                  <c:v>10.28083073357697</c:v>
                </c:pt>
                <c:pt idx="38">
                  <c:v>10.118238702201626</c:v>
                </c:pt>
                <c:pt idx="39">
                  <c:v>9.9334343524378319</c:v>
                </c:pt>
                <c:pt idx="40">
                  <c:v>9.7264176842855896</c:v>
                </c:pt>
                <c:pt idx="41">
                  <c:v>9.4971886977448996</c:v>
                </c:pt>
                <c:pt idx="42">
                  <c:v>9.2457473928157583</c:v>
                </c:pt>
                <c:pt idx="43">
                  <c:v>8.9720937694981764</c:v>
                </c:pt>
                <c:pt idx="44">
                  <c:v>8.6762278277921396</c:v>
                </c:pt>
                <c:pt idx="45">
                  <c:v>8.3581495676976587</c:v>
                </c:pt>
                <c:pt idx="46">
                  <c:v>8.0178589892147265</c:v>
                </c:pt>
                <c:pt idx="47">
                  <c:v>7.6553560923433466</c:v>
                </c:pt>
                <c:pt idx="48">
                  <c:v>7.2706408770835189</c:v>
                </c:pt>
                <c:pt idx="49">
                  <c:v>6.8637133434352435</c:v>
                </c:pt>
                <c:pt idx="50">
                  <c:v>6.434573491398524</c:v>
                </c:pt>
                <c:pt idx="51">
                  <c:v>5.9832213209733531</c:v>
                </c:pt>
                <c:pt idx="52">
                  <c:v>5.509656832159731</c:v>
                </c:pt>
                <c:pt idx="53">
                  <c:v>5.0138800249576647</c:v>
                </c:pt>
                <c:pt idx="54">
                  <c:v>4.4958908993671471</c:v>
                </c:pt>
                <c:pt idx="55">
                  <c:v>3.9556894553881818</c:v>
                </c:pt>
                <c:pt idx="56">
                  <c:v>3.3932756930207688</c:v>
                </c:pt>
                <c:pt idx="57">
                  <c:v>2.8086496122649081</c:v>
                </c:pt>
                <c:pt idx="58">
                  <c:v>2.2018112131205996</c:v>
                </c:pt>
                <c:pt idx="59">
                  <c:v>1.5727604955878505</c:v>
                </c:pt>
              </c:numCache>
            </c:numRef>
          </c:yVal>
        </c:ser>
        <c:axId val="91263360"/>
        <c:axId val="91265280"/>
      </c:scatterChart>
      <c:valAx>
        <c:axId val="91263360"/>
        <c:scaling>
          <c:orientation val="minMax"/>
        </c:scaling>
        <c:axPos val="b"/>
        <c:majorGridlines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Effort (f)</a:t>
                </a:r>
              </a:p>
            </c:rich>
          </c:tx>
          <c:layout>
            <c:manualLayout>
              <c:xMode val="edge"/>
              <c:yMode val="edge"/>
              <c:x val="0.50793859100945715"/>
              <c:y val="0.809528253412767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65280"/>
        <c:crosses val="autoZero"/>
        <c:crossBetween val="midCat"/>
      </c:valAx>
      <c:valAx>
        <c:axId val="91265280"/>
        <c:scaling>
          <c:orientation val="minMax"/>
        </c:scaling>
        <c:axPos val="l"/>
        <c:majorGridlines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Catch = Yield</a:t>
                </a:r>
              </a:p>
            </c:rich>
          </c:tx>
          <c:layout>
            <c:manualLayout>
              <c:xMode val="edge"/>
              <c:yMode val="edge"/>
              <c:x val="6.3492480106653329E-2"/>
              <c:y val="0.2010593120304406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63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9525</xdr:rowOff>
    </xdr:from>
    <xdr:to>
      <xdr:col>9</xdr:col>
      <xdr:colOff>600075</xdr:colOff>
      <xdr:row>23</xdr:row>
      <xdr:rowOff>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25</xdr:row>
      <xdr:rowOff>0</xdr:rowOff>
    </xdr:from>
    <xdr:to>
      <xdr:col>9</xdr:col>
      <xdr:colOff>590550</xdr:colOff>
      <xdr:row>36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workbookViewId="0">
      <selection activeCell="F14" sqref="F14"/>
    </sheetView>
  </sheetViews>
  <sheetFormatPr defaultRowHeight="12.75"/>
  <cols>
    <col min="2" max="2" width="6.7109375" customWidth="1"/>
    <col min="4" max="5" width="6.7109375" customWidth="1"/>
  </cols>
  <sheetData>
    <row r="1" spans="1:6">
      <c r="A1" s="1" t="s">
        <v>11</v>
      </c>
    </row>
    <row r="2" spans="1:6">
      <c r="A2" t="s">
        <v>13</v>
      </c>
    </row>
    <row r="4" spans="1:6">
      <c r="A4" t="s">
        <v>2</v>
      </c>
      <c r="B4" t="s">
        <v>14</v>
      </c>
    </row>
    <row r="5" spans="1:6">
      <c r="A5" t="s">
        <v>3</v>
      </c>
      <c r="B5" s="5" t="s">
        <v>12</v>
      </c>
    </row>
    <row r="7" spans="1:6">
      <c r="D7" t="s">
        <v>4</v>
      </c>
      <c r="E7">
        <f>SLOPE($C$13:$C$24,$B$13:$B$24)</f>
        <v>-1.1106159194224086E-2</v>
      </c>
    </row>
    <row r="8" spans="1:6">
      <c r="D8" t="s">
        <v>5</v>
      </c>
      <c r="E8">
        <f>INTERCEPT($C$13:$C$24,$B$13:$B$24)</f>
        <v>0.6925822265799092</v>
      </c>
    </row>
    <row r="10" spans="1:6">
      <c r="A10" s="2" t="s">
        <v>1</v>
      </c>
      <c r="B10" s="2" t="s">
        <v>9</v>
      </c>
      <c r="C10" s="2" t="s">
        <v>0</v>
      </c>
      <c r="D10" s="2" t="s">
        <v>10</v>
      </c>
      <c r="E10" s="2" t="s">
        <v>7</v>
      </c>
      <c r="F10" s="2" t="s">
        <v>6</v>
      </c>
    </row>
    <row r="11" spans="1:6">
      <c r="A11" s="2"/>
      <c r="B11" s="2" t="s">
        <v>8</v>
      </c>
      <c r="C11" s="2"/>
      <c r="D11" s="2" t="s">
        <v>0</v>
      </c>
      <c r="E11" s="2"/>
      <c r="F11" s="2"/>
    </row>
    <row r="12" spans="1:6">
      <c r="A12" s="2"/>
      <c r="B12" s="4">
        <v>0</v>
      </c>
      <c r="C12" s="2"/>
      <c r="D12" s="3">
        <f>($E$7*B12)+$E$8</f>
        <v>0.6925822265799092</v>
      </c>
      <c r="E12" s="3"/>
      <c r="F12" s="3">
        <f>($E$7*B12*B12)+($E$8*B12)</f>
        <v>0</v>
      </c>
    </row>
    <row r="13" spans="1:6">
      <c r="A13">
        <v>1960</v>
      </c>
      <c r="B13">
        <v>10.5</v>
      </c>
      <c r="C13">
        <v>0.5</v>
      </c>
      <c r="D13" s="3">
        <f>($E$7*B13)+$E$8</f>
        <v>0.5759675550405563</v>
      </c>
      <c r="E13" s="3">
        <f>B13*C13</f>
        <v>5.25</v>
      </c>
      <c r="F13" s="3">
        <f>($E$7*B13*B13)+($E$8*B13)</f>
        <v>6.0476593279258406</v>
      </c>
    </row>
    <row r="14" spans="1:6">
      <c r="A14">
        <v>1961</v>
      </c>
      <c r="B14">
        <v>14</v>
      </c>
      <c r="C14">
        <v>0.6</v>
      </c>
      <c r="D14" s="3">
        <f t="shared" ref="D14:D25" si="0">($E$7*B14)+$E$8</f>
        <v>0.537095997860772</v>
      </c>
      <c r="E14" s="3">
        <f t="shared" ref="E14:E24" si="1">B14*C14</f>
        <v>8.4</v>
      </c>
      <c r="F14" s="3">
        <f t="shared" ref="F14:F77" si="2">($E$7*B14*B14)+($E$8*B14)</f>
        <v>7.5193439700508078</v>
      </c>
    </row>
    <row r="15" spans="1:6">
      <c r="A15">
        <v>1962</v>
      </c>
      <c r="B15">
        <v>20</v>
      </c>
      <c r="C15">
        <v>0.47</v>
      </c>
      <c r="D15" s="3">
        <f t="shared" si="0"/>
        <v>0.47045904269542749</v>
      </c>
      <c r="E15" s="3">
        <f t="shared" si="1"/>
        <v>9.3999999999999986</v>
      </c>
      <c r="F15" s="3">
        <f t="shared" si="2"/>
        <v>9.4091808539085502</v>
      </c>
    </row>
    <row r="16" spans="1:6">
      <c r="A16">
        <v>1963</v>
      </c>
      <c r="B16">
        <v>25</v>
      </c>
      <c r="C16">
        <v>0.4</v>
      </c>
      <c r="D16" s="3">
        <f t="shared" si="0"/>
        <v>0.41492824672430706</v>
      </c>
      <c r="E16" s="3">
        <f t="shared" si="1"/>
        <v>10</v>
      </c>
      <c r="F16" s="3">
        <f t="shared" si="2"/>
        <v>10.373206168107675</v>
      </c>
    </row>
    <row r="17" spans="1:6">
      <c r="A17">
        <v>1964</v>
      </c>
      <c r="B17">
        <v>25</v>
      </c>
      <c r="C17">
        <v>0.41</v>
      </c>
      <c r="D17" s="3">
        <f t="shared" si="0"/>
        <v>0.41492824672430706</v>
      </c>
      <c r="E17" s="3">
        <f t="shared" si="1"/>
        <v>10.25</v>
      </c>
      <c r="F17" s="3">
        <f t="shared" si="2"/>
        <v>10.373206168107675</v>
      </c>
    </row>
    <row r="18" spans="1:6">
      <c r="A18">
        <v>1965</v>
      </c>
      <c r="B18">
        <v>24</v>
      </c>
      <c r="C18">
        <v>0.37</v>
      </c>
      <c r="D18" s="3">
        <f t="shared" si="0"/>
        <v>0.42603440591853114</v>
      </c>
      <c r="E18" s="3">
        <f t="shared" si="1"/>
        <v>8.879999999999999</v>
      </c>
      <c r="F18" s="3">
        <f t="shared" si="2"/>
        <v>10.224825742044747</v>
      </c>
    </row>
    <row r="19" spans="1:6">
      <c r="A19">
        <v>1966</v>
      </c>
      <c r="B19">
        <v>20</v>
      </c>
      <c r="C19">
        <v>0.42</v>
      </c>
      <c r="D19" s="3">
        <f t="shared" si="0"/>
        <v>0.47045904269542749</v>
      </c>
      <c r="E19" s="3">
        <f t="shared" si="1"/>
        <v>8.4</v>
      </c>
      <c r="F19" s="3">
        <f t="shared" si="2"/>
        <v>9.4091808539085502</v>
      </c>
    </row>
    <row r="20" spans="1:6">
      <c r="A20">
        <v>1967</v>
      </c>
      <c r="B20">
        <v>24</v>
      </c>
      <c r="C20">
        <v>0.42</v>
      </c>
      <c r="D20" s="3">
        <f t="shared" si="0"/>
        <v>0.42603440591853114</v>
      </c>
      <c r="E20" s="3">
        <f t="shared" si="1"/>
        <v>10.08</v>
      </c>
      <c r="F20" s="3">
        <f t="shared" si="2"/>
        <v>10.224825742044747</v>
      </c>
    </row>
    <row r="21" spans="1:6">
      <c r="A21">
        <v>1968</v>
      </c>
      <c r="B21">
        <v>24</v>
      </c>
      <c r="C21">
        <v>0.43</v>
      </c>
      <c r="D21" s="3">
        <f t="shared" si="0"/>
        <v>0.42603440591853114</v>
      </c>
      <c r="E21" s="3">
        <f t="shared" si="1"/>
        <v>10.32</v>
      </c>
      <c r="F21" s="3">
        <f t="shared" si="2"/>
        <v>10.224825742044747</v>
      </c>
    </row>
    <row r="22" spans="1:6">
      <c r="A22">
        <v>1969</v>
      </c>
      <c r="B22">
        <v>24</v>
      </c>
      <c r="C22">
        <v>0.44</v>
      </c>
      <c r="D22" s="3">
        <f t="shared" si="0"/>
        <v>0.42603440591853114</v>
      </c>
      <c r="E22" s="3">
        <f t="shared" si="1"/>
        <v>10.56</v>
      </c>
      <c r="F22" s="3">
        <f t="shared" si="2"/>
        <v>10.224825742044747</v>
      </c>
    </row>
    <row r="23" spans="1:6">
      <c r="A23">
        <v>1970</v>
      </c>
      <c r="B23">
        <v>20</v>
      </c>
      <c r="C23">
        <v>0.53</v>
      </c>
      <c r="D23" s="3">
        <f t="shared" si="0"/>
        <v>0.47045904269542749</v>
      </c>
      <c r="E23" s="3">
        <f t="shared" si="1"/>
        <v>10.600000000000001</v>
      </c>
      <c r="F23" s="3">
        <f t="shared" si="2"/>
        <v>9.4091808539085502</v>
      </c>
    </row>
    <row r="24" spans="1:6">
      <c r="A24">
        <v>1971</v>
      </c>
      <c r="B24">
        <v>19</v>
      </c>
      <c r="C24">
        <v>0.55000000000000004</v>
      </c>
      <c r="D24" s="3">
        <f t="shared" si="0"/>
        <v>0.48156520188965157</v>
      </c>
      <c r="E24" s="3">
        <f t="shared" si="1"/>
        <v>10.450000000000001</v>
      </c>
      <c r="F24" s="3">
        <f t="shared" si="2"/>
        <v>9.1497388359033796</v>
      </c>
    </row>
    <row r="25" spans="1:6">
      <c r="B25">
        <v>60</v>
      </c>
      <c r="D25" s="3">
        <f t="shared" si="0"/>
        <v>2.6212674926464063E-2</v>
      </c>
      <c r="E25" s="3"/>
      <c r="F25" s="3">
        <f t="shared" si="2"/>
        <v>1.5727604955878505</v>
      </c>
    </row>
    <row r="26" spans="1:6">
      <c r="B26">
        <v>1</v>
      </c>
      <c r="D26" s="3"/>
      <c r="E26" s="3"/>
      <c r="F26" s="3">
        <f t="shared" si="2"/>
        <v>0.68147606738568511</v>
      </c>
    </row>
    <row r="27" spans="1:6">
      <c r="B27">
        <v>2</v>
      </c>
      <c r="E27" s="3"/>
      <c r="F27" s="3">
        <f t="shared" si="2"/>
        <v>1.3407398163829221</v>
      </c>
    </row>
    <row r="28" spans="1:6">
      <c r="B28">
        <v>3</v>
      </c>
      <c r="E28" s="3"/>
      <c r="F28" s="3">
        <f t="shared" si="2"/>
        <v>1.9777912469917107</v>
      </c>
    </row>
    <row r="29" spans="1:6">
      <c r="B29">
        <v>4</v>
      </c>
      <c r="E29" s="3"/>
      <c r="F29" s="3">
        <f t="shared" si="2"/>
        <v>2.5926303592120514</v>
      </c>
    </row>
    <row r="30" spans="1:6">
      <c r="B30">
        <v>5</v>
      </c>
      <c r="E30" s="3"/>
      <c r="F30" s="3">
        <f t="shared" si="2"/>
        <v>3.1852571530439437</v>
      </c>
    </row>
    <row r="31" spans="1:6">
      <c r="B31">
        <v>6</v>
      </c>
      <c r="E31" s="3"/>
      <c r="F31" s="3">
        <f t="shared" si="2"/>
        <v>3.7556716284873879</v>
      </c>
    </row>
    <row r="32" spans="1:6">
      <c r="B32">
        <v>7</v>
      </c>
      <c r="E32" s="3"/>
      <c r="F32" s="3">
        <f t="shared" si="2"/>
        <v>4.3038737855423843</v>
      </c>
    </row>
    <row r="33" spans="2:6">
      <c r="B33">
        <v>8</v>
      </c>
      <c r="E33" s="3"/>
      <c r="F33" s="3">
        <f t="shared" si="2"/>
        <v>4.8298636242089321</v>
      </c>
    </row>
    <row r="34" spans="2:6">
      <c r="B34">
        <v>9</v>
      </c>
      <c r="E34" s="3"/>
      <c r="F34" s="3">
        <f t="shared" si="2"/>
        <v>5.3336411444870322</v>
      </c>
    </row>
    <row r="35" spans="2:6">
      <c r="B35">
        <v>10</v>
      </c>
      <c r="E35" s="3"/>
      <c r="F35" s="3">
        <f t="shared" si="2"/>
        <v>5.8152063463766837</v>
      </c>
    </row>
    <row r="36" spans="2:6">
      <c r="B36">
        <v>11</v>
      </c>
      <c r="E36" s="3"/>
      <c r="F36" s="3">
        <f t="shared" si="2"/>
        <v>6.2745592298778874</v>
      </c>
    </row>
    <row r="37" spans="2:6">
      <c r="B37">
        <v>12</v>
      </c>
      <c r="E37" s="3"/>
      <c r="F37" s="3">
        <f t="shared" si="2"/>
        <v>6.7116997949906416</v>
      </c>
    </row>
    <row r="38" spans="2:6">
      <c r="B38">
        <v>13</v>
      </c>
      <c r="E38" s="3"/>
      <c r="F38" s="3">
        <f t="shared" si="2"/>
        <v>7.1266280417149499</v>
      </c>
    </row>
    <row r="39" spans="2:6">
      <c r="B39">
        <v>14</v>
      </c>
      <c r="E39" s="3"/>
      <c r="F39" s="3">
        <f t="shared" si="2"/>
        <v>7.5193439700508078</v>
      </c>
    </row>
    <row r="40" spans="2:6">
      <c r="B40">
        <v>15</v>
      </c>
      <c r="E40" s="3"/>
      <c r="F40" s="3">
        <f t="shared" si="2"/>
        <v>7.8898475799982197</v>
      </c>
    </row>
    <row r="41" spans="2:6">
      <c r="B41">
        <v>16</v>
      </c>
      <c r="E41" s="3"/>
      <c r="F41" s="3">
        <f t="shared" si="2"/>
        <v>8.2381388715571813</v>
      </c>
    </row>
    <row r="42" spans="2:6">
      <c r="B42">
        <v>17</v>
      </c>
      <c r="E42" s="3"/>
      <c r="F42" s="3">
        <f t="shared" si="2"/>
        <v>8.5642178447276951</v>
      </c>
    </row>
    <row r="43" spans="2:6">
      <c r="B43">
        <v>18</v>
      </c>
      <c r="E43" s="3"/>
      <c r="F43" s="3">
        <f t="shared" si="2"/>
        <v>8.868084499509763</v>
      </c>
    </row>
    <row r="44" spans="2:6">
      <c r="B44">
        <v>19</v>
      </c>
      <c r="E44" s="3"/>
      <c r="F44" s="3">
        <f t="shared" si="2"/>
        <v>9.1497388359033796</v>
      </c>
    </row>
    <row r="45" spans="2:6">
      <c r="B45">
        <v>20</v>
      </c>
      <c r="E45" s="3"/>
      <c r="F45" s="3">
        <f t="shared" si="2"/>
        <v>9.4091808539085502</v>
      </c>
    </row>
    <row r="46" spans="2:6">
      <c r="B46">
        <v>21</v>
      </c>
      <c r="E46" s="3"/>
      <c r="F46" s="3">
        <f t="shared" si="2"/>
        <v>9.6464105535252713</v>
      </c>
    </row>
    <row r="47" spans="2:6">
      <c r="B47">
        <v>22</v>
      </c>
      <c r="E47" s="3"/>
      <c r="F47" s="3">
        <f t="shared" si="2"/>
        <v>9.8614279347535465</v>
      </c>
    </row>
    <row r="48" spans="2:6">
      <c r="B48">
        <v>23</v>
      </c>
      <c r="E48" s="3"/>
      <c r="F48" s="3">
        <f t="shared" si="2"/>
        <v>10.05423299759337</v>
      </c>
    </row>
    <row r="49" spans="2:6">
      <c r="B49">
        <v>24</v>
      </c>
      <c r="E49" s="3"/>
      <c r="F49" s="3">
        <f t="shared" si="2"/>
        <v>10.224825742044747</v>
      </c>
    </row>
    <row r="50" spans="2:6">
      <c r="B50">
        <v>25</v>
      </c>
      <c r="E50" s="3"/>
      <c r="F50" s="3">
        <f t="shared" si="2"/>
        <v>10.373206168107675</v>
      </c>
    </row>
    <row r="51" spans="2:6">
      <c r="B51">
        <v>26</v>
      </c>
      <c r="E51" s="3"/>
      <c r="F51" s="3">
        <f t="shared" si="2"/>
        <v>10.499374275782159</v>
      </c>
    </row>
    <row r="52" spans="2:6">
      <c r="B52">
        <v>27</v>
      </c>
      <c r="E52" s="3"/>
      <c r="F52" s="3">
        <f t="shared" si="2"/>
        <v>10.603330065068191</v>
      </c>
    </row>
    <row r="53" spans="2:6">
      <c r="B53">
        <v>28</v>
      </c>
      <c r="E53" s="3"/>
      <c r="F53" s="3">
        <f t="shared" si="2"/>
        <v>10.685073535965774</v>
      </c>
    </row>
    <row r="54" spans="2:6">
      <c r="B54">
        <v>29</v>
      </c>
      <c r="E54" s="3"/>
      <c r="F54" s="3">
        <f t="shared" si="2"/>
        <v>10.74460468847491</v>
      </c>
    </row>
    <row r="55" spans="2:6">
      <c r="B55">
        <v>30</v>
      </c>
      <c r="E55" s="3"/>
      <c r="F55" s="3">
        <f t="shared" si="2"/>
        <v>10.781923522595601</v>
      </c>
    </row>
    <row r="56" spans="2:6">
      <c r="B56">
        <v>31</v>
      </c>
      <c r="E56" s="3"/>
      <c r="F56" s="3">
        <f t="shared" si="2"/>
        <v>10.79703003832784</v>
      </c>
    </row>
    <row r="57" spans="2:6">
      <c r="B57">
        <v>32</v>
      </c>
      <c r="E57" s="3"/>
      <c r="F57" s="3">
        <f t="shared" si="2"/>
        <v>10.789924235671631</v>
      </c>
    </row>
    <row r="58" spans="2:6">
      <c r="B58">
        <v>33</v>
      </c>
      <c r="E58" s="3"/>
      <c r="F58" s="3">
        <f t="shared" si="2"/>
        <v>10.760606114626974</v>
      </c>
    </row>
    <row r="59" spans="2:6">
      <c r="B59">
        <v>34</v>
      </c>
      <c r="E59" s="3"/>
      <c r="F59" s="3">
        <f t="shared" si="2"/>
        <v>10.709075675193869</v>
      </c>
    </row>
    <row r="60" spans="2:6">
      <c r="B60">
        <v>35</v>
      </c>
      <c r="E60" s="3"/>
      <c r="F60" s="3">
        <f t="shared" si="2"/>
        <v>10.635332917372319</v>
      </c>
    </row>
    <row r="61" spans="2:6">
      <c r="B61">
        <v>36</v>
      </c>
      <c r="E61" s="3"/>
      <c r="F61" s="3">
        <f t="shared" si="2"/>
        <v>10.539377841162317</v>
      </c>
    </row>
    <row r="62" spans="2:6">
      <c r="B62">
        <v>37</v>
      </c>
      <c r="E62" s="3"/>
      <c r="F62" s="3">
        <f t="shared" si="2"/>
        <v>10.421210446563867</v>
      </c>
    </row>
    <row r="63" spans="2:6">
      <c r="B63">
        <v>38</v>
      </c>
      <c r="E63" s="3"/>
      <c r="F63" s="3">
        <f t="shared" si="2"/>
        <v>10.28083073357697</v>
      </c>
    </row>
    <row r="64" spans="2:6">
      <c r="B64">
        <v>39</v>
      </c>
      <c r="E64" s="3"/>
      <c r="F64" s="3">
        <f t="shared" si="2"/>
        <v>10.118238702201626</v>
      </c>
    </row>
    <row r="65" spans="2:6">
      <c r="B65">
        <v>40</v>
      </c>
      <c r="E65" s="3"/>
      <c r="F65" s="3">
        <f t="shared" si="2"/>
        <v>9.9334343524378319</v>
      </c>
    </row>
    <row r="66" spans="2:6">
      <c r="B66">
        <v>41</v>
      </c>
      <c r="E66" s="3"/>
      <c r="F66" s="3">
        <f t="shared" si="2"/>
        <v>9.7264176842855896</v>
      </c>
    </row>
    <row r="67" spans="2:6">
      <c r="B67">
        <v>42</v>
      </c>
      <c r="E67" s="3"/>
      <c r="F67" s="3">
        <f t="shared" si="2"/>
        <v>9.4971886977448996</v>
      </c>
    </row>
    <row r="68" spans="2:6">
      <c r="B68">
        <v>43</v>
      </c>
      <c r="E68" s="3"/>
      <c r="F68" s="3">
        <f t="shared" si="2"/>
        <v>9.2457473928157583</v>
      </c>
    </row>
    <row r="69" spans="2:6">
      <c r="B69">
        <v>44</v>
      </c>
      <c r="E69" s="3"/>
      <c r="F69" s="3">
        <f t="shared" si="2"/>
        <v>8.9720937694981764</v>
      </c>
    </row>
    <row r="70" spans="2:6">
      <c r="B70">
        <v>45</v>
      </c>
      <c r="E70" s="3"/>
      <c r="F70" s="3">
        <f t="shared" si="2"/>
        <v>8.6762278277921396</v>
      </c>
    </row>
    <row r="71" spans="2:6">
      <c r="B71">
        <v>46</v>
      </c>
      <c r="E71" s="3"/>
      <c r="F71" s="3">
        <f t="shared" si="2"/>
        <v>8.3581495676976587</v>
      </c>
    </row>
    <row r="72" spans="2:6">
      <c r="B72">
        <v>47</v>
      </c>
      <c r="E72" s="3"/>
      <c r="F72" s="3">
        <f t="shared" si="2"/>
        <v>8.0178589892147265</v>
      </c>
    </row>
    <row r="73" spans="2:6">
      <c r="B73">
        <v>48</v>
      </c>
      <c r="E73" s="3"/>
      <c r="F73" s="3">
        <f t="shared" si="2"/>
        <v>7.6553560923433466</v>
      </c>
    </row>
    <row r="74" spans="2:6">
      <c r="B74">
        <v>49</v>
      </c>
      <c r="E74" s="3"/>
      <c r="F74" s="3">
        <f t="shared" si="2"/>
        <v>7.2706408770835189</v>
      </c>
    </row>
    <row r="75" spans="2:6">
      <c r="B75">
        <v>50</v>
      </c>
      <c r="E75" s="3"/>
      <c r="F75" s="3">
        <f t="shared" si="2"/>
        <v>6.8637133434352435</v>
      </c>
    </row>
    <row r="76" spans="2:6">
      <c r="B76">
        <v>51</v>
      </c>
      <c r="E76" s="3"/>
      <c r="F76" s="3">
        <f t="shared" si="2"/>
        <v>6.434573491398524</v>
      </c>
    </row>
    <row r="77" spans="2:6">
      <c r="B77">
        <v>52</v>
      </c>
      <c r="E77" s="3"/>
      <c r="F77" s="3">
        <f t="shared" si="2"/>
        <v>5.9832213209733531</v>
      </c>
    </row>
    <row r="78" spans="2:6">
      <c r="B78">
        <v>53</v>
      </c>
      <c r="E78" s="3"/>
      <c r="F78" s="3">
        <f t="shared" ref="F78:F85" si="3">($E$7*B78*B78)+($E$8*B78)</f>
        <v>5.509656832159731</v>
      </c>
    </row>
    <row r="79" spans="2:6">
      <c r="B79">
        <v>54</v>
      </c>
      <c r="E79" s="3"/>
      <c r="F79" s="3">
        <f t="shared" si="3"/>
        <v>5.0138800249576647</v>
      </c>
    </row>
    <row r="80" spans="2:6">
      <c r="B80">
        <v>55</v>
      </c>
      <c r="E80" s="3"/>
      <c r="F80" s="3">
        <f t="shared" si="3"/>
        <v>4.4958908993671471</v>
      </c>
    </row>
    <row r="81" spans="2:6">
      <c r="B81">
        <v>56</v>
      </c>
      <c r="E81" s="3"/>
      <c r="F81" s="3">
        <f t="shared" si="3"/>
        <v>3.9556894553881818</v>
      </c>
    </row>
    <row r="82" spans="2:6">
      <c r="B82">
        <v>57</v>
      </c>
      <c r="E82" s="3"/>
      <c r="F82" s="3">
        <f t="shared" si="3"/>
        <v>3.3932756930207688</v>
      </c>
    </row>
    <row r="83" spans="2:6">
      <c r="B83">
        <v>58</v>
      </c>
      <c r="E83" s="3"/>
      <c r="F83" s="3">
        <f t="shared" si="3"/>
        <v>2.8086496122649081</v>
      </c>
    </row>
    <row r="84" spans="2:6">
      <c r="B84">
        <v>59</v>
      </c>
      <c r="E84" s="3"/>
      <c r="F84" s="3">
        <f t="shared" si="3"/>
        <v>2.2018112131205996</v>
      </c>
    </row>
    <row r="85" spans="2:6">
      <c r="B85">
        <v>60</v>
      </c>
      <c r="E85" s="3"/>
      <c r="F85" s="3">
        <f t="shared" si="3"/>
        <v>1.5727604955878505</v>
      </c>
    </row>
  </sheetData>
  <phoneticPr fontId="4" type="noConversion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Ron Coleman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2006-11-01T18:24:40Z</cp:lastPrinted>
  <dcterms:created xsi:type="dcterms:W3CDTF">2001-10-29T15:35:21Z</dcterms:created>
  <dcterms:modified xsi:type="dcterms:W3CDTF">2010-10-25T06:55:09Z</dcterms:modified>
</cp:coreProperties>
</file>