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3200" windowHeight="39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7" i="1"/>
  <c r="F20" i="1" s="1"/>
  <c r="H17" i="1"/>
  <c r="B20" i="1"/>
  <c r="B19" i="1"/>
  <c r="D8" i="1" s="1"/>
  <c r="H8" i="1"/>
  <c r="H9" i="1"/>
  <c r="H10" i="1"/>
  <c r="H11" i="1"/>
  <c r="H12" i="1"/>
  <c r="H13" i="1"/>
  <c r="H14" i="1"/>
  <c r="H15" i="1"/>
  <c r="H16" i="1"/>
  <c r="H7" i="1"/>
  <c r="D11" i="1" l="1"/>
  <c r="D14" i="1"/>
  <c r="D10" i="1"/>
  <c r="D17" i="1"/>
  <c r="F19" i="1"/>
  <c r="D15" i="1"/>
  <c r="D7" i="1"/>
  <c r="D13" i="1"/>
  <c r="D9" i="1"/>
  <c r="C24" i="1"/>
  <c r="D16" i="1"/>
  <c r="D12" i="1"/>
  <c r="G10" i="1" l="1"/>
  <c r="G14" i="1"/>
  <c r="G7" i="1"/>
  <c r="G6" i="1"/>
  <c r="H19" i="1" s="1"/>
  <c r="G11" i="1"/>
  <c r="G15" i="1"/>
  <c r="G8" i="1"/>
  <c r="G12" i="1"/>
  <c r="G16" i="1"/>
  <c r="G9" i="1"/>
  <c r="G13" i="1"/>
  <c r="G17" i="1"/>
</calcChain>
</file>

<file path=xl/sharedStrings.xml><?xml version="1.0" encoding="utf-8"?>
<sst xmlns="http://schemas.openxmlformats.org/spreadsheetml/2006/main" count="24" uniqueCount="22">
  <si>
    <t>Von-Bertalanffy Growth Equation</t>
  </si>
  <si>
    <t>Ron Coleman</t>
  </si>
  <si>
    <t xml:space="preserve">file: </t>
  </si>
  <si>
    <t>vonBertalanffy.xlsx</t>
  </si>
  <si>
    <t>Date:</t>
  </si>
  <si>
    <t>Age</t>
  </si>
  <si>
    <t>Length</t>
  </si>
  <si>
    <t>t</t>
  </si>
  <si>
    <t>Lt</t>
  </si>
  <si>
    <t>Lt+1</t>
  </si>
  <si>
    <t>Lt+1 vs Lt</t>
  </si>
  <si>
    <t>x=y</t>
  </si>
  <si>
    <t>ln(Linf-Lt)</t>
  </si>
  <si>
    <t>ln(Linf-Lt) vs t</t>
  </si>
  <si>
    <t>von B</t>
  </si>
  <si>
    <t>Linf</t>
  </si>
  <si>
    <t>K</t>
  </si>
  <si>
    <t>t0</t>
  </si>
  <si>
    <t>slope</t>
  </si>
  <si>
    <t>intercept</t>
  </si>
  <si>
    <t>Kcalc</t>
  </si>
  <si>
    <t>t0calc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</si>
</sst>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5" fontId="0" fillId="0" borderId="0" xfId="0" applyNumberFormat="1"/>
    <xf numFmtId="0" fontId="2" fillId="0" borderId="0" xfId="0" applyFon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von Bertalanffy Growth 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growth data</c:v>
          </c:tx>
          <c:spPr>
            <a:ln>
              <a:noFill/>
            </a:ln>
          </c:spPr>
          <c:xVal>
            <c:numRef>
              <c:f>Sheet1!$A$7:$A$16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</c:numCache>
            </c:numRef>
          </c:xVal>
          <c:yVal>
            <c:numRef>
              <c:f>Sheet1!$B$7:$B$16</c:f>
              <c:numCache>
                <c:formatCode>General</c:formatCode>
                <c:ptCount val="10"/>
                <c:pt idx="0">
                  <c:v>72</c:v>
                </c:pt>
                <c:pt idx="1">
                  <c:v>110</c:v>
                </c:pt>
                <c:pt idx="2">
                  <c:v>141</c:v>
                </c:pt>
                <c:pt idx="3">
                  <c:v>165</c:v>
                </c:pt>
                <c:pt idx="4">
                  <c:v>180</c:v>
                </c:pt>
                <c:pt idx="5">
                  <c:v>189</c:v>
                </c:pt>
                <c:pt idx="6">
                  <c:v>194</c:v>
                </c:pt>
                <c:pt idx="7">
                  <c:v>202</c:v>
                </c:pt>
                <c:pt idx="8">
                  <c:v>199</c:v>
                </c:pt>
                <c:pt idx="9">
                  <c:v>206</c:v>
                </c:pt>
              </c:numCache>
            </c:numRef>
          </c:yVal>
          <c:smooth val="0"/>
        </c:ser>
        <c:ser>
          <c:idx val="1"/>
          <c:order val="1"/>
          <c:tx>
            <c:v>Von Bertalanffy growth equation</c:v>
          </c:tx>
          <c:marker>
            <c:symbol val="none"/>
          </c:marker>
          <c:xVal>
            <c:numRef>
              <c:f>Sheet1!$A$7:$A$16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</c:numCache>
            </c:numRef>
          </c:xVal>
          <c:yVal>
            <c:numRef>
              <c:f>Sheet1!$H$7:$H$16</c:f>
              <c:numCache>
                <c:formatCode>0.0</c:formatCode>
                <c:ptCount val="10"/>
                <c:pt idx="0">
                  <c:v>83.783128691112452</c:v>
                </c:pt>
                <c:pt idx="1">
                  <c:v>121.02726580209851</c:v>
                </c:pt>
                <c:pt idx="2">
                  <c:v>147.53653729459992</c:v>
                </c:pt>
                <c:pt idx="3">
                  <c:v>166.40505002101935</c:v>
                </c:pt>
                <c:pt idx="4">
                  <c:v>179.83509741435327</c:v>
                </c:pt>
                <c:pt idx="5">
                  <c:v>189.39420658222372</c:v>
                </c:pt>
                <c:pt idx="6">
                  <c:v>196.19809679996189</c:v>
                </c:pt>
                <c:pt idx="7">
                  <c:v>201.04090393628277</c:v>
                </c:pt>
                <c:pt idx="8">
                  <c:v>204.4878703347789</c:v>
                </c:pt>
                <c:pt idx="9">
                  <c:v>206.94131872078842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34720"/>
        <c:axId val="77536640"/>
      </c:scatterChart>
      <c:valAx>
        <c:axId val="7753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 (t)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7536640"/>
        <c:crosses val="autoZero"/>
        <c:crossBetween val="midCat"/>
      </c:valAx>
      <c:valAx>
        <c:axId val="775366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Length (Lt)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75347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Ford Walford Plot of Lt+1 vs Lt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Lt+1 vs Lt data</c:v>
          </c:tx>
          <c:spPr>
            <a:ln>
              <a:noFill/>
            </a:ln>
          </c:spPr>
          <c:xVal>
            <c:numRef>
              <c:f>Sheet1!$B$7:$B$16</c:f>
              <c:numCache>
                <c:formatCode>General</c:formatCode>
                <c:ptCount val="10"/>
                <c:pt idx="0">
                  <c:v>72</c:v>
                </c:pt>
                <c:pt idx="1">
                  <c:v>110</c:v>
                </c:pt>
                <c:pt idx="2">
                  <c:v>141</c:v>
                </c:pt>
                <c:pt idx="3">
                  <c:v>165</c:v>
                </c:pt>
                <c:pt idx="4">
                  <c:v>180</c:v>
                </c:pt>
                <c:pt idx="5">
                  <c:v>189</c:v>
                </c:pt>
                <c:pt idx="6">
                  <c:v>194</c:v>
                </c:pt>
                <c:pt idx="7">
                  <c:v>202</c:v>
                </c:pt>
                <c:pt idx="8">
                  <c:v>199</c:v>
                </c:pt>
                <c:pt idx="9">
                  <c:v>206</c:v>
                </c:pt>
              </c:numCache>
            </c:numRef>
          </c:xVal>
          <c:yVal>
            <c:numRef>
              <c:f>Sheet1!$C$7:$C$16</c:f>
              <c:numCache>
                <c:formatCode>General</c:formatCode>
                <c:ptCount val="10"/>
                <c:pt idx="0">
                  <c:v>110</c:v>
                </c:pt>
                <c:pt idx="1">
                  <c:v>141</c:v>
                </c:pt>
                <c:pt idx="2">
                  <c:v>165</c:v>
                </c:pt>
                <c:pt idx="3">
                  <c:v>180</c:v>
                </c:pt>
                <c:pt idx="4">
                  <c:v>189</c:v>
                </c:pt>
                <c:pt idx="5">
                  <c:v>194</c:v>
                </c:pt>
                <c:pt idx="6">
                  <c:v>202</c:v>
                </c:pt>
                <c:pt idx="7">
                  <c:v>199</c:v>
                </c:pt>
                <c:pt idx="8">
                  <c:v>206</c:v>
                </c:pt>
              </c:numCache>
            </c:numRef>
          </c:yVal>
          <c:smooth val="0"/>
        </c:ser>
        <c:ser>
          <c:idx val="1"/>
          <c:order val="1"/>
          <c:tx>
            <c:v>regression of Lt+1 vs Lt</c:v>
          </c:tx>
          <c:marker>
            <c:symbol val="none"/>
          </c:marker>
          <c:xVal>
            <c:numRef>
              <c:f>Sheet1!$B$7:$B$17</c:f>
              <c:numCache>
                <c:formatCode>General</c:formatCode>
                <c:ptCount val="11"/>
                <c:pt idx="0">
                  <c:v>72</c:v>
                </c:pt>
                <c:pt idx="1">
                  <c:v>110</c:v>
                </c:pt>
                <c:pt idx="2">
                  <c:v>141</c:v>
                </c:pt>
                <c:pt idx="3">
                  <c:v>165</c:v>
                </c:pt>
                <c:pt idx="4">
                  <c:v>180</c:v>
                </c:pt>
                <c:pt idx="5">
                  <c:v>189</c:v>
                </c:pt>
                <c:pt idx="6">
                  <c:v>194</c:v>
                </c:pt>
                <c:pt idx="7">
                  <c:v>202</c:v>
                </c:pt>
                <c:pt idx="8">
                  <c:v>199</c:v>
                </c:pt>
                <c:pt idx="9">
                  <c:v>206</c:v>
                </c:pt>
                <c:pt idx="10">
                  <c:v>250</c:v>
                </c:pt>
              </c:numCache>
            </c:numRef>
          </c:xVal>
          <c:yVal>
            <c:numRef>
              <c:f>Sheet1!$D$7:$D$17</c:f>
              <c:numCache>
                <c:formatCode>0.0</c:formatCode>
                <c:ptCount val="11"/>
                <c:pt idx="0">
                  <c:v>112.7068946708122</c:v>
                </c:pt>
                <c:pt idx="1">
                  <c:v>139.72460862924783</c:v>
                </c:pt>
                <c:pt idx="2">
                  <c:v>161.76537527955054</c:v>
                </c:pt>
                <c:pt idx="3">
                  <c:v>178.8291946217204</c:v>
                </c:pt>
                <c:pt idx="4">
                  <c:v>189.49408171057655</c:v>
                </c:pt>
                <c:pt idx="5">
                  <c:v>195.89301396389027</c:v>
                </c:pt>
                <c:pt idx="6">
                  <c:v>199.44797632684231</c:v>
                </c:pt>
                <c:pt idx="7">
                  <c:v>205.13591610756561</c:v>
                </c:pt>
                <c:pt idx="8">
                  <c:v>203.00293868979435</c:v>
                </c:pt>
                <c:pt idx="9">
                  <c:v>207.97988599792723</c:v>
                </c:pt>
                <c:pt idx="10">
                  <c:v>239.26355479190534</c:v>
                </c:pt>
              </c:numCache>
            </c:numRef>
          </c:yVal>
          <c:smooth val="0"/>
        </c:ser>
        <c:ser>
          <c:idx val="2"/>
          <c:order val="2"/>
          <c:tx>
            <c:v>y = x</c:v>
          </c:tx>
          <c:marker>
            <c:symbol val="none"/>
          </c:marker>
          <c:xVal>
            <c:numRef>
              <c:f>Sheet1!$E$7:$E$17</c:f>
              <c:numCache>
                <c:formatCode>General</c:formatCode>
                <c:ptCount val="11"/>
                <c:pt idx="0">
                  <c:v>72</c:v>
                </c:pt>
                <c:pt idx="1">
                  <c:v>110</c:v>
                </c:pt>
                <c:pt idx="2">
                  <c:v>141</c:v>
                </c:pt>
                <c:pt idx="3">
                  <c:v>165</c:v>
                </c:pt>
                <c:pt idx="4">
                  <c:v>180</c:v>
                </c:pt>
                <c:pt idx="5">
                  <c:v>189</c:v>
                </c:pt>
                <c:pt idx="6">
                  <c:v>194</c:v>
                </c:pt>
                <c:pt idx="7">
                  <c:v>202</c:v>
                </c:pt>
                <c:pt idx="8">
                  <c:v>199</c:v>
                </c:pt>
                <c:pt idx="9">
                  <c:v>206</c:v>
                </c:pt>
                <c:pt idx="10">
                  <c:v>250</c:v>
                </c:pt>
              </c:numCache>
            </c:numRef>
          </c:xVal>
          <c:yVal>
            <c:numRef>
              <c:f>Sheet1!$E$7:$E$17</c:f>
              <c:numCache>
                <c:formatCode>General</c:formatCode>
                <c:ptCount val="11"/>
                <c:pt idx="0">
                  <c:v>72</c:v>
                </c:pt>
                <c:pt idx="1">
                  <c:v>110</c:v>
                </c:pt>
                <c:pt idx="2">
                  <c:v>141</c:v>
                </c:pt>
                <c:pt idx="3">
                  <c:v>165</c:v>
                </c:pt>
                <c:pt idx="4">
                  <c:v>180</c:v>
                </c:pt>
                <c:pt idx="5">
                  <c:v>189</c:v>
                </c:pt>
                <c:pt idx="6">
                  <c:v>194</c:v>
                </c:pt>
                <c:pt idx="7">
                  <c:v>202</c:v>
                </c:pt>
                <c:pt idx="8">
                  <c:v>199</c:v>
                </c:pt>
                <c:pt idx="9">
                  <c:v>206</c:v>
                </c:pt>
                <c:pt idx="10">
                  <c:v>250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563008"/>
        <c:axId val="77564928"/>
      </c:scatterChart>
      <c:valAx>
        <c:axId val="77563008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7564928"/>
        <c:crosses val="autoZero"/>
        <c:crossBetween val="midCat"/>
      </c:valAx>
      <c:valAx>
        <c:axId val="775649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Lt+1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75630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Ln(Linf-Lt</a:t>
            </a:r>
            <a:r>
              <a:rPr lang="en-US" baseline="0"/>
              <a:t>) vs 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ln(Linf-Lt) vs t data</c:v>
          </c:tx>
          <c:spPr>
            <a:ln>
              <a:noFill/>
            </a:ln>
          </c:spPr>
          <c:xVal>
            <c:numRef>
              <c:f>Sheet1!$A$6:$A$17</c:f>
              <c:numCache>
                <c:formatCode>General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15</c:v>
                </c:pt>
              </c:numCache>
            </c:numRef>
          </c:xVal>
          <c:yVal>
            <c:numRef>
              <c:f>Sheet1!$F$6:$F$17</c:f>
              <c:numCache>
                <c:formatCode>0.00</c:formatCode>
                <c:ptCount val="12"/>
                <c:pt idx="1">
                  <c:v>4.9487598903781684</c:v>
                </c:pt>
                <c:pt idx="2">
                  <c:v>4.6347289882296359</c:v>
                </c:pt>
                <c:pt idx="3">
                  <c:v>4.2766661190160553</c:v>
                </c:pt>
                <c:pt idx="4">
                  <c:v>3.8712010109078911</c:v>
                </c:pt>
                <c:pt idx="5">
                  <c:v>3.4965075614664802</c:v>
                </c:pt>
                <c:pt idx="6">
                  <c:v>3.1780538303479458</c:v>
                </c:pt>
                <c:pt idx="7">
                  <c:v>2.9444389791664403</c:v>
                </c:pt>
                <c:pt idx="8">
                  <c:v>2.3978952727983707</c:v>
                </c:pt>
                <c:pt idx="9">
                  <c:v>2.6390573296152584</c:v>
                </c:pt>
                <c:pt idx="10">
                  <c:v>1.9459101490553132</c:v>
                </c:pt>
              </c:numCache>
            </c:numRef>
          </c:yVal>
          <c:smooth val="0"/>
        </c:ser>
        <c:ser>
          <c:idx val="1"/>
          <c:order val="1"/>
          <c:tx>
            <c:v>Regression</c:v>
          </c:tx>
          <c:marker>
            <c:symbol val="none"/>
          </c:marker>
          <c:xVal>
            <c:numRef>
              <c:f>Sheet1!$A$6:$A$17</c:f>
              <c:numCache>
                <c:formatCode>General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15</c:v>
                </c:pt>
              </c:numCache>
            </c:numRef>
          </c:xVal>
          <c:yVal>
            <c:numRef>
              <c:f>Sheet1!$G$6:$G$17</c:f>
              <c:numCache>
                <c:formatCode>0.00</c:formatCode>
                <c:ptCount val="12"/>
                <c:pt idx="0">
                  <c:v>5.5404227113263058</c:v>
                </c:pt>
                <c:pt idx="1">
                  <c:v>4.8920840041791829</c:v>
                </c:pt>
                <c:pt idx="2">
                  <c:v>4.567914650605621</c:v>
                </c:pt>
                <c:pt idx="3">
                  <c:v>4.2437452970320599</c:v>
                </c:pt>
                <c:pt idx="4">
                  <c:v>3.9195759434584985</c:v>
                </c:pt>
                <c:pt idx="5">
                  <c:v>3.595406589884937</c:v>
                </c:pt>
                <c:pt idx="6">
                  <c:v>3.2712372363113755</c:v>
                </c:pt>
                <c:pt idx="7">
                  <c:v>2.9470678827378141</c:v>
                </c:pt>
                <c:pt idx="8">
                  <c:v>2.6228985291642526</c:v>
                </c:pt>
                <c:pt idx="9">
                  <c:v>2.2987291755906911</c:v>
                </c:pt>
                <c:pt idx="10">
                  <c:v>1.9745598220171297</c:v>
                </c:pt>
                <c:pt idx="11">
                  <c:v>0.67788240772288333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606912"/>
        <c:axId val="77608832"/>
      </c:scatterChart>
      <c:valAx>
        <c:axId val="7760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7608832"/>
        <c:crosses val="autoZero"/>
        <c:crossBetween val="midCat"/>
      </c:valAx>
      <c:valAx>
        <c:axId val="77608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ln(Linf - Lt)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7606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5</xdr:row>
      <xdr:rowOff>85725</xdr:rowOff>
    </xdr:from>
    <xdr:to>
      <xdr:col>15</xdr:col>
      <xdr:colOff>381000</xdr:colOff>
      <xdr:row>19</xdr:row>
      <xdr:rowOff>161925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24</xdr:row>
      <xdr:rowOff>28575</xdr:rowOff>
    </xdr:from>
    <xdr:to>
      <xdr:col>6</xdr:col>
      <xdr:colOff>800100</xdr:colOff>
      <xdr:row>38</xdr:row>
      <xdr:rowOff>104775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19050</xdr:colOff>
      <xdr:row>24</xdr:row>
      <xdr:rowOff>9525</xdr:rowOff>
    </xdr:from>
    <xdr:to>
      <xdr:col>14</xdr:col>
      <xdr:colOff>323850</xdr:colOff>
      <xdr:row>38</xdr:row>
      <xdr:rowOff>85725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workbookViewId="0">
      <selection activeCell="B4" sqref="B4"/>
    </sheetView>
  </sheetViews>
  <sheetFormatPr defaultRowHeight="15" x14ac:dyDescent="0.25"/>
  <cols>
    <col min="2" max="2" width="9.7109375" bestFit="1" customWidth="1"/>
    <col min="6" max="6" width="10.42578125" customWidth="1"/>
    <col min="7" max="7" width="13" customWidth="1"/>
  </cols>
  <sheetData>
    <row r="1" spans="1:8" ht="15.75" x14ac:dyDescent="0.25">
      <c r="A1" s="1" t="s">
        <v>0</v>
      </c>
      <c r="E1" t="s">
        <v>1</v>
      </c>
    </row>
    <row r="2" spans="1:8" x14ac:dyDescent="0.25">
      <c r="A2" t="s">
        <v>2</v>
      </c>
      <c r="B2" t="s">
        <v>3</v>
      </c>
    </row>
    <row r="3" spans="1:8" x14ac:dyDescent="0.25">
      <c r="A3" t="s">
        <v>4</v>
      </c>
      <c r="B3" s="2">
        <v>41540</v>
      </c>
    </row>
    <row r="4" spans="1:8" x14ac:dyDescent="0.25">
      <c r="A4" t="s">
        <v>5</v>
      </c>
      <c r="B4" t="s">
        <v>6</v>
      </c>
    </row>
    <row r="5" spans="1:8" x14ac:dyDescent="0.25">
      <c r="A5" s="3" t="s">
        <v>7</v>
      </c>
      <c r="B5" s="3" t="s">
        <v>8</v>
      </c>
      <c r="C5" s="3" t="s">
        <v>9</v>
      </c>
      <c r="D5" s="3" t="s">
        <v>10</v>
      </c>
      <c r="E5" s="3" t="s">
        <v>11</v>
      </c>
      <c r="F5" s="3" t="s">
        <v>12</v>
      </c>
      <c r="G5" s="3" t="s">
        <v>13</v>
      </c>
      <c r="H5" s="3" t="s">
        <v>14</v>
      </c>
    </row>
    <row r="6" spans="1:8" x14ac:dyDescent="0.25">
      <c r="A6">
        <v>0</v>
      </c>
      <c r="G6" s="5">
        <f>($F$19*A6)+$F$20</f>
        <v>5.5404227113263058</v>
      </c>
    </row>
    <row r="7" spans="1:8" x14ac:dyDescent="0.25">
      <c r="A7">
        <v>2</v>
      </c>
      <c r="B7">
        <v>72</v>
      </c>
      <c r="C7">
        <v>110</v>
      </c>
      <c r="D7" s="4">
        <f>($B$19*B7)+$B$20</f>
        <v>112.7068946708122</v>
      </c>
      <c r="E7">
        <v>72</v>
      </c>
      <c r="F7" s="5">
        <f>LN($C$23-B7)</f>
        <v>4.9487598903781684</v>
      </c>
      <c r="G7" s="5">
        <f>($F$19*A7)+$F$20</f>
        <v>4.8920840041791829</v>
      </c>
      <c r="H7" s="4">
        <f>$C$23*(1-EXP(-$C$22*(A7-$F$22)))</f>
        <v>83.783128691112452</v>
      </c>
    </row>
    <row r="8" spans="1:8" x14ac:dyDescent="0.25">
      <c r="A8">
        <v>3</v>
      </c>
      <c r="B8">
        <v>110</v>
      </c>
      <c r="C8">
        <v>141</v>
      </c>
      <c r="D8" s="4">
        <f t="shared" ref="D8:D17" si="0">($B$19*B8)+$B$20</f>
        <v>139.72460862924783</v>
      </c>
      <c r="E8">
        <v>110</v>
      </c>
      <c r="F8" s="5">
        <f t="shared" ref="F8:F16" si="1">LN($C$23-B8)</f>
        <v>4.6347289882296359</v>
      </c>
      <c r="G8" s="5">
        <f t="shared" ref="G8:G17" si="2">($F$19*A8)+$F$20</f>
        <v>4.567914650605621</v>
      </c>
      <c r="H8" s="4">
        <f t="shared" ref="H8:H17" si="3">$C$23*(1-EXP(-$C$22*(A8-$F$22)))</f>
        <v>121.02726580209851</v>
      </c>
    </row>
    <row r="9" spans="1:8" x14ac:dyDescent="0.25">
      <c r="A9">
        <v>4</v>
      </c>
      <c r="B9">
        <v>141</v>
      </c>
      <c r="C9">
        <v>165</v>
      </c>
      <c r="D9" s="4">
        <f t="shared" si="0"/>
        <v>161.76537527955054</v>
      </c>
      <c r="E9">
        <v>141</v>
      </c>
      <c r="F9" s="5">
        <f t="shared" si="1"/>
        <v>4.2766661190160553</v>
      </c>
      <c r="G9" s="5">
        <f t="shared" si="2"/>
        <v>4.2437452970320599</v>
      </c>
      <c r="H9" s="4">
        <f t="shared" si="3"/>
        <v>147.53653729459992</v>
      </c>
    </row>
    <row r="10" spans="1:8" x14ac:dyDescent="0.25">
      <c r="A10">
        <v>5</v>
      </c>
      <c r="B10">
        <v>165</v>
      </c>
      <c r="C10">
        <v>180</v>
      </c>
      <c r="D10" s="4">
        <f t="shared" si="0"/>
        <v>178.8291946217204</v>
      </c>
      <c r="E10">
        <v>165</v>
      </c>
      <c r="F10" s="5">
        <f t="shared" si="1"/>
        <v>3.8712010109078911</v>
      </c>
      <c r="G10" s="5">
        <f t="shared" si="2"/>
        <v>3.9195759434584985</v>
      </c>
      <c r="H10" s="4">
        <f t="shared" si="3"/>
        <v>166.40505002101935</v>
      </c>
    </row>
    <row r="11" spans="1:8" x14ac:dyDescent="0.25">
      <c r="A11">
        <v>6</v>
      </c>
      <c r="B11">
        <v>180</v>
      </c>
      <c r="C11">
        <v>189</v>
      </c>
      <c r="D11" s="4">
        <f t="shared" si="0"/>
        <v>189.49408171057655</v>
      </c>
      <c r="E11">
        <v>180</v>
      </c>
      <c r="F11" s="5">
        <f t="shared" si="1"/>
        <v>3.4965075614664802</v>
      </c>
      <c r="G11" s="5">
        <f t="shared" si="2"/>
        <v>3.595406589884937</v>
      </c>
      <c r="H11" s="4">
        <f t="shared" si="3"/>
        <v>179.83509741435327</v>
      </c>
    </row>
    <row r="12" spans="1:8" x14ac:dyDescent="0.25">
      <c r="A12">
        <v>7</v>
      </c>
      <c r="B12">
        <v>189</v>
      </c>
      <c r="C12">
        <v>194</v>
      </c>
      <c r="D12" s="4">
        <f t="shared" si="0"/>
        <v>195.89301396389027</v>
      </c>
      <c r="E12">
        <v>189</v>
      </c>
      <c r="F12" s="5">
        <f t="shared" si="1"/>
        <v>3.1780538303479458</v>
      </c>
      <c r="G12" s="5">
        <f t="shared" si="2"/>
        <v>3.2712372363113755</v>
      </c>
      <c r="H12" s="4">
        <f t="shared" si="3"/>
        <v>189.39420658222372</v>
      </c>
    </row>
    <row r="13" spans="1:8" x14ac:dyDescent="0.25">
      <c r="A13">
        <v>8</v>
      </c>
      <c r="B13">
        <v>194</v>
      </c>
      <c r="C13">
        <v>202</v>
      </c>
      <c r="D13" s="4">
        <f t="shared" si="0"/>
        <v>199.44797632684231</v>
      </c>
      <c r="E13">
        <v>194</v>
      </c>
      <c r="F13" s="5">
        <f t="shared" si="1"/>
        <v>2.9444389791664403</v>
      </c>
      <c r="G13" s="5">
        <f t="shared" si="2"/>
        <v>2.9470678827378141</v>
      </c>
      <c r="H13" s="4">
        <f t="shared" si="3"/>
        <v>196.19809679996189</v>
      </c>
    </row>
    <row r="14" spans="1:8" x14ac:dyDescent="0.25">
      <c r="A14">
        <v>9</v>
      </c>
      <c r="B14">
        <v>202</v>
      </c>
      <c r="C14">
        <v>199</v>
      </c>
      <c r="D14" s="4">
        <f t="shared" si="0"/>
        <v>205.13591610756561</v>
      </c>
      <c r="E14">
        <v>202</v>
      </c>
      <c r="F14" s="5">
        <f t="shared" si="1"/>
        <v>2.3978952727983707</v>
      </c>
      <c r="G14" s="5">
        <f t="shared" si="2"/>
        <v>2.6228985291642526</v>
      </c>
      <c r="H14" s="4">
        <f t="shared" si="3"/>
        <v>201.04090393628277</v>
      </c>
    </row>
    <row r="15" spans="1:8" x14ac:dyDescent="0.25">
      <c r="A15">
        <v>10</v>
      </c>
      <c r="B15">
        <v>199</v>
      </c>
      <c r="C15">
        <v>206</v>
      </c>
      <c r="D15" s="4">
        <f t="shared" si="0"/>
        <v>203.00293868979435</v>
      </c>
      <c r="E15">
        <v>199</v>
      </c>
      <c r="F15" s="5">
        <f t="shared" si="1"/>
        <v>2.6390573296152584</v>
      </c>
      <c r="G15" s="5">
        <f t="shared" si="2"/>
        <v>2.2987291755906911</v>
      </c>
      <c r="H15" s="4">
        <f t="shared" si="3"/>
        <v>204.4878703347789</v>
      </c>
    </row>
    <row r="16" spans="1:8" x14ac:dyDescent="0.25">
      <c r="A16">
        <v>11</v>
      </c>
      <c r="B16">
        <v>206</v>
      </c>
      <c r="D16" s="4">
        <f t="shared" si="0"/>
        <v>207.97988599792723</v>
      </c>
      <c r="E16">
        <v>206</v>
      </c>
      <c r="F16" s="5">
        <f t="shared" si="1"/>
        <v>1.9459101490553132</v>
      </c>
      <c r="G16" s="5">
        <f t="shared" si="2"/>
        <v>1.9745598220171297</v>
      </c>
      <c r="H16" s="4">
        <f t="shared" si="3"/>
        <v>206.94131872078842</v>
      </c>
    </row>
    <row r="17" spans="1:8" x14ac:dyDescent="0.25">
      <c r="A17">
        <v>15</v>
      </c>
      <c r="B17">
        <v>250</v>
      </c>
      <c r="D17" s="4">
        <f t="shared" si="0"/>
        <v>239.26355479190534</v>
      </c>
      <c r="E17">
        <v>250</v>
      </c>
      <c r="G17" s="5">
        <f t="shared" si="2"/>
        <v>0.67788240772288333</v>
      </c>
      <c r="H17" s="4">
        <f t="shared" si="3"/>
        <v>211.44497415556359</v>
      </c>
    </row>
    <row r="19" spans="1:8" x14ac:dyDescent="0.25">
      <c r="A19" t="s">
        <v>18</v>
      </c>
      <c r="B19" s="5">
        <f>SLOPE(C7:C15,B7:B15)</f>
        <v>0.71099247259041076</v>
      </c>
      <c r="E19" t="s">
        <v>18</v>
      </c>
      <c r="F19" s="5">
        <f>SLOPE(F7:F16,A7:A16)</f>
        <v>-0.32416935357356147</v>
      </c>
      <c r="G19" t="s">
        <v>21</v>
      </c>
      <c r="H19" s="6">
        <f>($G$6-LN($C$23))/$C$24</f>
        <v>0.52516561900257197</v>
      </c>
    </row>
    <row r="20" spans="1:8" x14ac:dyDescent="0.25">
      <c r="A20" t="s">
        <v>19</v>
      </c>
      <c r="B20" s="5">
        <f>INTERCEPT(C7:C15,B7:B15)</f>
        <v>61.515436644302625</v>
      </c>
      <c r="E20" t="s">
        <v>19</v>
      </c>
      <c r="F20" s="5">
        <f>INTERCEPT(F7:F16,A7:A16)</f>
        <v>5.5404227113263058</v>
      </c>
    </row>
    <row r="22" spans="1:8" x14ac:dyDescent="0.25">
      <c r="B22" t="s">
        <v>16</v>
      </c>
      <c r="C22">
        <v>0.34</v>
      </c>
      <c r="E22" t="s">
        <v>17</v>
      </c>
      <c r="F22">
        <v>0.53</v>
      </c>
    </row>
    <row r="23" spans="1:8" x14ac:dyDescent="0.25">
      <c r="B23" t="s">
        <v>15</v>
      </c>
      <c r="C23">
        <v>213</v>
      </c>
    </row>
    <row r="24" spans="1:8" x14ac:dyDescent="0.25">
      <c r="B24" t="s">
        <v>20</v>
      </c>
      <c r="C24" s="5">
        <f>-LN($B$19)</f>
        <v>0.34109343630890482</v>
      </c>
    </row>
  </sheetData>
  <pageMargins left="0.7" right="0.7" top="0.75" bottom="0.75" header="0.3" footer="0.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Coleman</dc:creator>
  <cp:lastModifiedBy>Ron Coleman</cp:lastModifiedBy>
  <cp:lastPrinted>2010-09-19T02:05:31Z</cp:lastPrinted>
  <dcterms:created xsi:type="dcterms:W3CDTF">2010-09-18T23:39:57Z</dcterms:created>
  <dcterms:modified xsi:type="dcterms:W3CDTF">2013-09-22T07:28:37Z</dcterms:modified>
</cp:coreProperties>
</file>