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mi\Desktop\All School Work March 11\Spring 2022\CSUS\stat topics\Web\"/>
    </mc:Choice>
  </mc:AlternateContent>
  <xr:revisionPtr revIDLastSave="0" documentId="8_{58BB17E7-C442-4F83-AA35-B5D57005916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Mean" sheetId="4" r:id="rId1"/>
    <sheet name="Proportion" sheetId="2" r:id="rId2"/>
    <sheet name="phat only" sheetId="3" r:id="rId3"/>
    <sheet name="Sheet1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4" l="1"/>
  <c r="N11" i="4" s="1"/>
  <c r="O15" i="4" s="1"/>
  <c r="C11" i="4"/>
  <c r="F11" i="4" s="1"/>
  <c r="G15" i="4" s="1"/>
  <c r="G39" i="2"/>
  <c r="J42" i="2" s="1"/>
  <c r="O31" i="2"/>
  <c r="L26" i="2"/>
  <c r="B26" i="2"/>
  <c r="E31" i="2" s="1"/>
  <c r="D7" i="2"/>
  <c r="L13" i="2"/>
  <c r="E10" i="1"/>
  <c r="C18" i="1" s="1"/>
  <c r="I10" i="1"/>
  <c r="B13" i="2"/>
  <c r="G13" i="2"/>
  <c r="J16" i="2" s="1"/>
  <c r="O18" i="2"/>
  <c r="J18" i="2"/>
  <c r="L26" i="3"/>
  <c r="O29" i="3" s="1"/>
  <c r="O31" i="3"/>
  <c r="G39" i="3"/>
  <c r="J44" i="3"/>
  <c r="B13" i="3"/>
  <c r="E16" i="3"/>
  <c r="L39" i="3"/>
  <c r="O44" i="3"/>
  <c r="G13" i="3"/>
  <c r="J16" i="3"/>
  <c r="B26" i="3"/>
  <c r="E31" i="3"/>
  <c r="L13" i="3"/>
  <c r="O16" i="3"/>
  <c r="G26" i="3"/>
  <c r="J31" i="3"/>
  <c r="B39" i="3"/>
  <c r="E44" i="3"/>
  <c r="O42" i="3"/>
  <c r="O18" i="3"/>
  <c r="E29" i="3"/>
  <c r="J42" i="3"/>
  <c r="J18" i="3"/>
  <c r="J29" i="3"/>
  <c r="E18" i="3"/>
  <c r="E42" i="3"/>
  <c r="E15" i="4" l="1"/>
  <c r="M15" i="4"/>
  <c r="C22" i="1"/>
  <c r="F27" i="1" s="1"/>
  <c r="E29" i="2"/>
  <c r="O29" i="2"/>
  <c r="L39" i="2"/>
  <c r="O42" i="2" s="1"/>
  <c r="J44" i="2"/>
  <c r="E16" i="2"/>
  <c r="E18" i="2"/>
  <c r="O16" i="2"/>
  <c r="G26" i="2"/>
  <c r="J31" i="2" s="1"/>
  <c r="B39" i="2"/>
  <c r="E42" i="2" s="1"/>
  <c r="E44" i="2"/>
  <c r="F25" i="1" l="1"/>
  <c r="J29" i="2"/>
  <c r="O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abemi</author>
  </authors>
  <commentList>
    <comment ref="C6" authorId="0" shapeId="0" xr:uid="{B47C1220-D9E9-4190-A321-1FC56AF3DEDE}">
      <text>
        <r>
          <rPr>
            <b/>
            <sz val="9"/>
            <color indexed="81"/>
            <rFont val="Tahoma"/>
            <charset val="1"/>
          </rPr>
          <t>abemi:</t>
        </r>
        <r>
          <rPr>
            <sz val="9"/>
            <color indexed="81"/>
            <rFont val="Tahoma"/>
            <charset val="1"/>
          </rPr>
          <t xml:space="preserve">
Input your own values</t>
        </r>
      </text>
    </comment>
    <comment ref="J6" authorId="0" shapeId="0" xr:uid="{792F43D7-4388-4000-811A-E91833B8F9EC}">
      <text>
        <r>
          <rPr>
            <b/>
            <sz val="9"/>
            <color indexed="81"/>
            <rFont val="Tahoma"/>
            <charset val="1"/>
          </rPr>
          <t>abemi:</t>
        </r>
        <r>
          <rPr>
            <sz val="9"/>
            <color indexed="81"/>
            <rFont val="Tahoma"/>
            <charset val="1"/>
          </rPr>
          <t xml:space="preserve">
Input your own values</t>
        </r>
      </text>
    </comment>
    <comment ref="F11" authorId="0" shapeId="0" xr:uid="{A13CADA0-D5E3-4413-8F7E-41B4E555CC5E}">
      <text>
        <r>
          <rPr>
            <b/>
            <sz val="9"/>
            <color indexed="81"/>
            <rFont val="Tahoma"/>
            <charset val="1"/>
          </rPr>
          <t>abemi:</t>
        </r>
        <r>
          <rPr>
            <sz val="9"/>
            <color indexed="81"/>
            <rFont val="Tahoma"/>
            <charset val="1"/>
          </rPr>
          <t xml:space="preserve">
Margin of errors</t>
        </r>
      </text>
    </comment>
    <comment ref="N11" authorId="0" shapeId="0" xr:uid="{4418FD9E-40B3-40D3-AAAD-95A7D427A5BE}">
      <text>
        <r>
          <rPr>
            <b/>
            <sz val="9"/>
            <color indexed="81"/>
            <rFont val="Tahoma"/>
            <charset val="1"/>
          </rPr>
          <t>abemi:</t>
        </r>
        <r>
          <rPr>
            <sz val="9"/>
            <color indexed="81"/>
            <rFont val="Tahoma"/>
            <charset val="1"/>
          </rPr>
          <t xml:space="preserve">
margin of errors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</author>
  </authors>
  <commentList>
    <comment ref="B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Sample Size</t>
        </r>
      </text>
    </comment>
    <comment ref="C7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Number of desired outcome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</author>
  </authors>
  <commentList>
    <comment ref="B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Sample Size</t>
        </r>
      </text>
    </comment>
    <comment ref="C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Number of desired outcome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ARC</author>
  </authors>
  <commentList>
    <comment ref="C1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Sample Size</t>
        </r>
      </text>
    </comment>
    <comment ref="D10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Number of desired outcome</t>
        </r>
      </text>
    </comment>
    <comment ref="G10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Sample Size</t>
        </r>
      </text>
    </comment>
    <comment ref="H10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Number of desired outcome</t>
        </r>
      </text>
    </comment>
    <comment ref="C14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ARC:</t>
        </r>
        <r>
          <rPr>
            <sz val="8"/>
            <color indexed="81"/>
            <rFont val="Tahoma"/>
            <family val="2"/>
          </rPr>
          <t xml:space="preserve">
Based in the given </t>
        </r>
        <r>
          <rPr>
            <b/>
            <sz val="8"/>
            <color indexed="81"/>
            <rFont val="Tahoma"/>
            <family val="2"/>
          </rPr>
          <t>confidence level</t>
        </r>
        <r>
          <rPr>
            <sz val="8"/>
            <color indexed="81"/>
            <rFont val="Tahoma"/>
            <family val="2"/>
          </rPr>
          <t xml:space="preserve">, </t>
        </r>
        <r>
          <rPr>
            <b/>
            <sz val="8"/>
            <color indexed="81"/>
            <rFont val="Tahoma"/>
            <family val="2"/>
          </rPr>
          <t>select</t>
        </r>
        <r>
          <rPr>
            <sz val="8"/>
            <color indexed="81"/>
            <rFont val="Tahoma"/>
            <family val="2"/>
          </rPr>
          <t xml:space="preserve"> the right</t>
        </r>
        <r>
          <rPr>
            <b/>
            <sz val="8"/>
            <color indexed="81"/>
            <rFont val="Tahoma"/>
            <family val="2"/>
          </rPr>
          <t xml:space="preserve"> z-value</t>
        </r>
        <r>
          <rPr>
            <sz val="8"/>
            <color indexed="81"/>
            <rFont val="Tahoma"/>
            <family val="2"/>
          </rPr>
          <t xml:space="preserve"> from the </t>
        </r>
        <r>
          <rPr>
            <b/>
            <sz val="8"/>
            <color indexed="81"/>
            <rFont val="Tahoma"/>
            <family val="2"/>
          </rPr>
          <t>right table</t>
        </r>
      </text>
    </comment>
  </commentList>
</comments>
</file>

<file path=xl/sharedStrings.xml><?xml version="1.0" encoding="utf-8"?>
<sst xmlns="http://schemas.openxmlformats.org/spreadsheetml/2006/main" count="102" uniqueCount="29">
  <si>
    <t>n1</t>
  </si>
  <si>
    <t>x1</t>
  </si>
  <si>
    <t>p1_hat</t>
  </si>
  <si>
    <t>n2</t>
  </si>
  <si>
    <t>x2</t>
  </si>
  <si>
    <t>p2_hat</t>
  </si>
  <si>
    <t>p1_hat  - p2_hat in Percent</t>
  </si>
  <si>
    <t>Margin of Error</t>
  </si>
  <si>
    <t>Upper Boundry</t>
  </si>
  <si>
    <t>Lower Boundry</t>
  </si>
  <si>
    <t>Estimating  2 Population Proportions</t>
  </si>
  <si>
    <t>Z-Value for confidence Level/Page 2</t>
  </si>
  <si>
    <t>This is the color for inputing data</t>
  </si>
  <si>
    <t>Do not enter data in yellow area</t>
  </si>
  <si>
    <t>Z-Value</t>
  </si>
  <si>
    <t>Confid. Level</t>
  </si>
  <si>
    <t>N</t>
  </si>
  <si>
    <t>X</t>
  </si>
  <si>
    <t>p_hat</t>
  </si>
  <si>
    <t>Z - Value</t>
  </si>
  <si>
    <t>Estimating Population Proportion</t>
  </si>
  <si>
    <t>n</t>
  </si>
  <si>
    <t>s</t>
  </si>
  <si>
    <t>CL</t>
  </si>
  <si>
    <t>z</t>
  </si>
  <si>
    <t>t</t>
  </si>
  <si>
    <t>E</t>
  </si>
  <si>
    <t>Confidence interval for the mean</t>
  </si>
  <si>
    <t>Confidence 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</si>
</sst>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/>
    <xf numFmtId="9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Alignment="1">
      <alignment horizontal="center"/>
    </xf>
    <xf numFmtId="2" fontId="4" fillId="2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8" fillId="0" borderId="0" xfId="0" applyFont="1" applyAlignment="1"/>
    <xf numFmtId="0" fontId="4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3" fillId="0" borderId="0" xfId="0" applyFont="1"/>
    <xf numFmtId="9" fontId="11" fillId="6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49" fontId="0" fillId="0" borderId="1" xfId="0" applyNumberFormat="1" applyBorder="1"/>
    <xf numFmtId="0" fontId="0" fillId="7" borderId="1" xfId="0" applyFill="1" applyBorder="1"/>
    <xf numFmtId="0" fontId="0" fillId="0" borderId="1" xfId="0" applyBorder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center"/>
    </xf>
    <xf numFmtId="0" fontId="12" fillId="8" borderId="1" xfId="0" applyFont="1" applyFill="1" applyBorder="1" applyAlignment="1">
      <alignment horizontal="center"/>
    </xf>
    <xf numFmtId="165" fontId="12" fillId="8" borderId="1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/>
    <xf numFmtId="2" fontId="12" fillId="8" borderId="1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4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wrapText="1"/>
    </xf>
    <xf numFmtId="9" fontId="4" fillId="10" borderId="1" xfId="0" applyNumberFormat="1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6" borderId="0" xfId="0" applyFont="1" applyFill="1" applyAlignment="1">
      <alignment horizontal="center"/>
    </xf>
    <xf numFmtId="164" fontId="8" fillId="7" borderId="0" xfId="0" applyNumberFormat="1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2" fillId="8" borderId="0" xfId="0" applyFont="1" applyFill="1" applyBorder="1" applyAlignment="1">
      <alignment horizontal="center"/>
    </xf>
    <xf numFmtId="165" fontId="12" fillId="8" borderId="0" xfId="0" applyNumberFormat="1" applyFont="1" applyFill="1" applyBorder="1" applyAlignment="1">
      <alignment horizontal="center"/>
    </xf>
    <xf numFmtId="2" fontId="12" fillId="0" borderId="0" xfId="0" applyNumberFormat="1" applyFont="1" applyFill="1"/>
    <xf numFmtId="0" fontId="12" fillId="0" borderId="0" xfId="0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Alignment="1"/>
    <xf numFmtId="2" fontId="12" fillId="7" borderId="0" xfId="0" applyNumberFormat="1" applyFont="1" applyFill="1" applyAlignment="1">
      <alignment horizontal="center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6</xdr:row>
          <xdr:rowOff>12700</xdr:rowOff>
        </xdr:from>
        <xdr:to>
          <xdr:col>8</xdr:col>
          <xdr:colOff>419100</xdr:colOff>
          <xdr:row>7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</xdr:row>
          <xdr:rowOff>12700</xdr:rowOff>
        </xdr:from>
        <xdr:to>
          <xdr:col>1</xdr:col>
          <xdr:colOff>419100</xdr:colOff>
          <xdr:row>7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69850</xdr:colOff>
          <xdr:row>14</xdr:row>
          <xdr:rowOff>69850</xdr:rowOff>
        </xdr:from>
        <xdr:to>
          <xdr:col>5</xdr:col>
          <xdr:colOff>628650</xdr:colOff>
          <xdr:row>15</xdr:row>
          <xdr:rowOff>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12700</xdr:colOff>
          <xdr:row>14</xdr:row>
          <xdr:rowOff>57150</xdr:rowOff>
        </xdr:from>
        <xdr:to>
          <xdr:col>13</xdr:col>
          <xdr:colOff>571500</xdr:colOff>
          <xdr:row>15</xdr:row>
          <xdr:rowOff>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</xdr:row>
          <xdr:rowOff>165100</xdr:rowOff>
        </xdr:from>
        <xdr:to>
          <xdr:col>2</xdr:col>
          <xdr:colOff>609600</xdr:colOff>
          <xdr:row>4</xdr:row>
          <xdr:rowOff>450850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4</xdr:row>
          <xdr:rowOff>127000</xdr:rowOff>
        </xdr:from>
        <xdr:to>
          <xdr:col>9</xdr:col>
          <xdr:colOff>577850</xdr:colOff>
          <xdr:row>4</xdr:row>
          <xdr:rowOff>368300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wmf"/><Relationship Id="rId13" Type="http://schemas.openxmlformats.org/officeDocument/2006/relationships/image" Target="../media/image4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6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3.emf"/><Relationship Id="rId5" Type="http://schemas.openxmlformats.org/officeDocument/2006/relationships/image" Target="../media/image1.wmf"/><Relationship Id="rId10" Type="http://schemas.openxmlformats.org/officeDocument/2006/relationships/oleObject" Target="../embeddings/oleObject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16"/>
  <sheetViews>
    <sheetView tabSelected="1" topLeftCell="A4" workbookViewId="0">
      <selection activeCell="O7" sqref="O7"/>
    </sheetView>
  </sheetViews>
  <sheetFormatPr defaultRowHeight="12.5" x14ac:dyDescent="0.25"/>
  <cols>
    <col min="5" max="5" width="14.26953125" customWidth="1"/>
    <col min="6" max="6" width="8.90625" bestFit="1" customWidth="1"/>
    <col min="7" max="7" width="14" customWidth="1"/>
    <col min="13" max="13" width="11.453125" customWidth="1"/>
    <col min="14" max="14" width="8.90625" bestFit="1" customWidth="1"/>
    <col min="15" max="15" width="12.36328125" customWidth="1"/>
  </cols>
  <sheetData>
    <row r="2" spans="2:15" ht="28.25" customHeight="1" x14ac:dyDescent="0.5"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5" spans="2:15" ht="32.15" customHeight="1" x14ac:dyDescent="0.25">
      <c r="B5" s="31"/>
      <c r="C5" s="32"/>
      <c r="I5" s="33"/>
      <c r="J5" s="32"/>
    </row>
    <row r="6" spans="2:15" ht="23.5" x14ac:dyDescent="0.55000000000000004">
      <c r="B6" s="34" t="s">
        <v>21</v>
      </c>
      <c r="C6" s="34">
        <v>85</v>
      </c>
      <c r="D6" s="35"/>
      <c r="E6" s="35"/>
      <c r="F6" s="35"/>
      <c r="G6" s="35"/>
      <c r="I6" s="34" t="s">
        <v>21</v>
      </c>
      <c r="J6" s="34">
        <v>9</v>
      </c>
      <c r="K6" s="35"/>
      <c r="L6" s="35"/>
      <c r="M6" s="35"/>
      <c r="N6" s="35"/>
      <c r="O6" s="35"/>
    </row>
    <row r="7" spans="2:15" ht="23.5" x14ac:dyDescent="0.55000000000000004">
      <c r="B7" s="36"/>
      <c r="C7" s="34">
        <v>1.75</v>
      </c>
      <c r="D7" s="35"/>
      <c r="E7" s="35"/>
      <c r="F7" s="35"/>
      <c r="G7" s="35"/>
      <c r="I7" s="36"/>
      <c r="J7" s="34">
        <v>2.9</v>
      </c>
      <c r="K7" s="35"/>
      <c r="L7" s="35"/>
      <c r="M7" s="35"/>
      <c r="N7" s="35"/>
      <c r="O7" s="35"/>
    </row>
    <row r="8" spans="2:15" ht="23.5" x14ac:dyDescent="0.55000000000000004">
      <c r="B8" s="34" t="s">
        <v>22</v>
      </c>
      <c r="C8" s="34">
        <v>0.28000000000000003</v>
      </c>
      <c r="D8" s="35"/>
      <c r="E8" s="35"/>
      <c r="F8" s="35"/>
      <c r="G8" s="35"/>
      <c r="I8" s="34" t="s">
        <v>22</v>
      </c>
      <c r="J8" s="34">
        <v>0.24</v>
      </c>
      <c r="K8" s="35"/>
      <c r="L8" s="35"/>
      <c r="M8" s="35"/>
      <c r="N8" s="35"/>
      <c r="O8" s="35"/>
    </row>
    <row r="9" spans="2:15" ht="23.5" x14ac:dyDescent="0.55000000000000004">
      <c r="B9" s="34" t="s">
        <v>23</v>
      </c>
      <c r="C9" s="34">
        <v>0.95</v>
      </c>
      <c r="D9" s="35"/>
      <c r="E9" s="35"/>
      <c r="F9" s="35"/>
      <c r="G9" s="35"/>
      <c r="I9" s="34" t="s">
        <v>23</v>
      </c>
      <c r="J9" s="34">
        <v>0.95</v>
      </c>
      <c r="K9" s="37"/>
      <c r="L9" s="35"/>
      <c r="M9" s="35"/>
      <c r="N9" s="35"/>
      <c r="O9" s="35"/>
    </row>
    <row r="10" spans="2:15" ht="23.5" x14ac:dyDescent="0.55000000000000004">
      <c r="B10" s="37"/>
      <c r="C10" s="37"/>
      <c r="D10" s="35"/>
      <c r="E10" s="35"/>
      <c r="F10" s="35"/>
      <c r="G10" s="35"/>
      <c r="I10" s="37"/>
      <c r="J10" s="37"/>
      <c r="K10" s="37"/>
      <c r="L10" s="35"/>
      <c r="M10" s="35"/>
      <c r="N10" s="35"/>
      <c r="O10" s="35"/>
    </row>
    <row r="11" spans="2:15" ht="23.5" x14ac:dyDescent="0.55000000000000004">
      <c r="B11" s="38" t="s">
        <v>24</v>
      </c>
      <c r="C11" s="39">
        <f>-_xlfn.NORM.S.INV((1-C9)/2)</f>
        <v>1.9599639845400536</v>
      </c>
      <c r="D11" s="35"/>
      <c r="E11" s="38" t="s">
        <v>26</v>
      </c>
      <c r="F11" s="42">
        <f>C11*C8/SQRT(C6)</f>
        <v>5.9524623826409197E-2</v>
      </c>
      <c r="G11" s="35"/>
      <c r="I11" s="37"/>
      <c r="J11" s="38" t="s">
        <v>25</v>
      </c>
      <c r="K11" s="39">
        <f>-_xlfn.T.INV((1-J9)/2,J6-1)</f>
        <v>2.3060041352041662</v>
      </c>
      <c r="L11" s="35"/>
      <c r="M11" s="38" t="s">
        <v>26</v>
      </c>
      <c r="N11" s="42">
        <f>K11*J8/SQRT(J6)</f>
        <v>0.1844803308163333</v>
      </c>
      <c r="O11" s="35"/>
    </row>
    <row r="12" spans="2:15" ht="23.5" x14ac:dyDescent="0.55000000000000004">
      <c r="B12" s="62"/>
      <c r="C12" s="63"/>
      <c r="D12" s="35"/>
      <c r="E12" s="35"/>
      <c r="F12" s="35"/>
      <c r="G12" s="35"/>
      <c r="I12" s="37"/>
      <c r="J12" s="65"/>
      <c r="K12" s="66"/>
      <c r="L12" s="35"/>
      <c r="M12" s="35"/>
      <c r="N12" s="35"/>
      <c r="O12" s="35"/>
    </row>
    <row r="13" spans="2:15" ht="23.5" x14ac:dyDescent="0.55000000000000004">
      <c r="B13" s="65"/>
      <c r="C13" s="66"/>
      <c r="D13" s="35"/>
      <c r="E13" s="35"/>
      <c r="F13" s="35"/>
      <c r="G13" s="35"/>
      <c r="I13" s="37"/>
      <c r="J13" s="65"/>
      <c r="K13" s="66"/>
      <c r="L13" s="35"/>
      <c r="M13" s="35"/>
      <c r="N13" s="35"/>
      <c r="O13" s="35"/>
    </row>
    <row r="14" spans="2:15" ht="23.5" x14ac:dyDescent="0.55000000000000004">
      <c r="B14" s="65"/>
      <c r="C14" s="66"/>
      <c r="D14" s="35"/>
      <c r="E14" s="69" t="s">
        <v>28</v>
      </c>
      <c r="F14" s="69"/>
      <c r="G14" s="69"/>
      <c r="I14" s="37"/>
      <c r="J14" s="65"/>
      <c r="K14" s="66"/>
      <c r="L14" s="35"/>
      <c r="M14" s="69" t="s">
        <v>28</v>
      </c>
      <c r="N14" s="69"/>
      <c r="O14" s="69"/>
    </row>
    <row r="15" spans="2:15" ht="23.5" x14ac:dyDescent="0.55000000000000004">
      <c r="B15" s="40"/>
      <c r="C15" s="40"/>
      <c r="D15" s="35"/>
      <c r="E15" s="68">
        <f>C7-F11</f>
        <v>1.6904753761735909</v>
      </c>
      <c r="G15" s="68">
        <f>C7+F11</f>
        <v>1.8095246238264091</v>
      </c>
      <c r="I15" s="35"/>
      <c r="J15" s="40"/>
      <c r="K15" s="40"/>
      <c r="L15" s="35"/>
      <c r="M15" s="68">
        <f>J7-N11</f>
        <v>2.7155196691836667</v>
      </c>
      <c r="N15" s="41"/>
      <c r="O15" s="68">
        <f>J7+N11</f>
        <v>3.0844803308163331</v>
      </c>
    </row>
    <row r="16" spans="2:15" ht="23.5" x14ac:dyDescent="0.55000000000000004">
      <c r="B16" s="40"/>
      <c r="C16" s="40"/>
      <c r="D16" s="35"/>
      <c r="E16" s="67"/>
      <c r="G16" s="64"/>
      <c r="I16" s="35"/>
      <c r="J16" s="40"/>
      <c r="K16" s="40"/>
      <c r="L16" s="35"/>
      <c r="M16" s="64"/>
      <c r="N16" s="41"/>
      <c r="O16" s="64"/>
    </row>
  </sheetData>
  <mergeCells count="3">
    <mergeCell ref="B2:M2"/>
    <mergeCell ref="E14:G14"/>
    <mergeCell ref="M14:O14"/>
  </mergeCells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Equation.DSMT4" shapeId="4097" r:id="rId4">
          <objectPr defaultSize="0" autoPict="0" r:id="rId5">
            <anchor moveWithCells="1" sizeWithCells="1">
              <from>
                <xdr:col>8</xdr:col>
                <xdr:colOff>133350</xdr:colOff>
                <xdr:row>6</xdr:row>
                <xdr:rowOff>12700</xdr:rowOff>
              </from>
              <to>
                <xdr:col>8</xdr:col>
                <xdr:colOff>419100</xdr:colOff>
                <xdr:row>7</xdr:row>
                <xdr:rowOff>38100</xdr:rowOff>
              </to>
            </anchor>
          </objectPr>
        </oleObject>
      </mc:Choice>
      <mc:Fallback>
        <oleObject progId="Equation.DSMT4" shapeId="4097" r:id="rId4"/>
      </mc:Fallback>
    </mc:AlternateContent>
    <mc:AlternateContent xmlns:mc="http://schemas.openxmlformats.org/markup-compatibility/2006">
      <mc:Choice Requires="x14">
        <oleObject progId="Equation.DSMT4" shapeId="4098" r:id="rId6">
          <objectPr defaultSize="0" autoPict="0" r:id="rId5">
            <anchor moveWithCells="1" sizeWithCells="1">
              <from>
                <xdr:col>1</xdr:col>
                <xdr:colOff>133350</xdr:colOff>
                <xdr:row>6</xdr:row>
                <xdr:rowOff>12700</xdr:rowOff>
              </from>
              <to>
                <xdr:col>1</xdr:col>
                <xdr:colOff>419100</xdr:colOff>
                <xdr:row>7</xdr:row>
                <xdr:rowOff>38100</xdr:rowOff>
              </to>
            </anchor>
          </objectPr>
        </oleObject>
      </mc:Choice>
      <mc:Fallback>
        <oleObject progId="Equation.DSMT4" shapeId="4098" r:id="rId6"/>
      </mc:Fallback>
    </mc:AlternateContent>
    <mc:AlternateContent xmlns:mc="http://schemas.openxmlformats.org/markup-compatibility/2006">
      <mc:Choice Requires="x14">
        <oleObject progId="Equation.DSMT4" shapeId="4099" r:id="rId7">
          <objectPr defaultSize="0" autoPict="0" r:id="rId8">
            <anchor moveWithCells="1" sizeWithCells="1">
              <from>
                <xdr:col>5</xdr:col>
                <xdr:colOff>69850</xdr:colOff>
                <xdr:row>14</xdr:row>
                <xdr:rowOff>69850</xdr:rowOff>
              </from>
              <to>
                <xdr:col>5</xdr:col>
                <xdr:colOff>628650</xdr:colOff>
                <xdr:row>15</xdr:row>
                <xdr:rowOff>0</xdr:rowOff>
              </to>
            </anchor>
          </objectPr>
        </oleObject>
      </mc:Choice>
      <mc:Fallback>
        <oleObject progId="Equation.DSMT4" shapeId="4099" r:id="rId7"/>
      </mc:Fallback>
    </mc:AlternateContent>
    <mc:AlternateContent xmlns:mc="http://schemas.openxmlformats.org/markup-compatibility/2006">
      <mc:Choice Requires="x14">
        <oleObject progId="Equation.DSMT4" shapeId="4100" r:id="rId9">
          <objectPr defaultSize="0" autoPict="0" r:id="rId8">
            <anchor moveWithCells="1" sizeWithCells="1">
              <from>
                <xdr:col>13</xdr:col>
                <xdr:colOff>12700</xdr:colOff>
                <xdr:row>14</xdr:row>
                <xdr:rowOff>57150</xdr:rowOff>
              </from>
              <to>
                <xdr:col>13</xdr:col>
                <xdr:colOff>571500</xdr:colOff>
                <xdr:row>15</xdr:row>
                <xdr:rowOff>0</xdr:rowOff>
              </to>
            </anchor>
          </objectPr>
        </oleObject>
      </mc:Choice>
      <mc:Fallback>
        <oleObject progId="Equation.DSMT4" shapeId="4100" r:id="rId9"/>
      </mc:Fallback>
    </mc:AlternateContent>
    <mc:AlternateContent xmlns:mc="http://schemas.openxmlformats.org/markup-compatibility/2006">
      <mc:Choice Requires="x14">
        <oleObject progId="Equation.DSMT4" shapeId="4101" r:id="rId10">
          <objectPr defaultSize="0" autoPict="0" r:id="rId11">
            <anchor moveWithCells="1" sizeWithCells="1">
              <from>
                <xdr:col>2</xdr:col>
                <xdr:colOff>95250</xdr:colOff>
                <xdr:row>4</xdr:row>
                <xdr:rowOff>165100</xdr:rowOff>
              </from>
              <to>
                <xdr:col>2</xdr:col>
                <xdr:colOff>609600</xdr:colOff>
                <xdr:row>4</xdr:row>
                <xdr:rowOff>450850</xdr:rowOff>
              </to>
            </anchor>
          </objectPr>
        </oleObject>
      </mc:Choice>
      <mc:Fallback>
        <oleObject progId="Equation.DSMT4" shapeId="4101" r:id="rId10"/>
      </mc:Fallback>
    </mc:AlternateContent>
    <mc:AlternateContent xmlns:mc="http://schemas.openxmlformats.org/markup-compatibility/2006">
      <mc:Choice Requires="x14">
        <oleObject progId="Equation.DSMT4" shapeId="4102" r:id="rId12">
          <objectPr defaultSize="0" autoPict="0" r:id="rId13">
            <anchor moveWithCells="1" sizeWithCells="1">
              <from>
                <xdr:col>9</xdr:col>
                <xdr:colOff>0</xdr:colOff>
                <xdr:row>4</xdr:row>
                <xdr:rowOff>127000</xdr:rowOff>
              </from>
              <to>
                <xdr:col>9</xdr:col>
                <xdr:colOff>577850</xdr:colOff>
                <xdr:row>4</xdr:row>
                <xdr:rowOff>368300</xdr:rowOff>
              </to>
            </anchor>
          </objectPr>
        </oleObject>
      </mc:Choice>
      <mc:Fallback>
        <oleObject progId="Equation.DSMT4" shapeId="4102" r:id="rId12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T44"/>
  <sheetViews>
    <sheetView topLeftCell="A4" zoomScale="90" zoomScaleNormal="90" workbookViewId="0">
      <selection activeCell="B7" sqref="B7"/>
    </sheetView>
  </sheetViews>
  <sheetFormatPr defaultRowHeight="12.5" x14ac:dyDescent="0.25"/>
  <sheetData>
    <row r="2" spans="2:20" ht="36.25" customHeight="1" x14ac:dyDescent="0.6">
      <c r="C2" s="55" t="s">
        <v>20</v>
      </c>
      <c r="D2" s="55"/>
      <c r="E2" s="55"/>
      <c r="F2" s="55"/>
      <c r="G2" s="55"/>
      <c r="H2" s="55"/>
      <c r="I2" s="55"/>
      <c r="J2" s="55"/>
      <c r="K2" s="55"/>
      <c r="L2" s="55"/>
    </row>
    <row r="3" spans="2:20" ht="15.5" x14ac:dyDescent="0.35">
      <c r="B3" s="1"/>
      <c r="C3" s="1"/>
      <c r="D3" s="1"/>
      <c r="E3" s="1"/>
      <c r="F3" s="1"/>
      <c r="G3" s="1"/>
      <c r="H3" s="2"/>
    </row>
    <row r="4" spans="2:20" ht="15.5" x14ac:dyDescent="0.35">
      <c r="B4" s="1"/>
      <c r="C4" s="1"/>
      <c r="D4" s="1"/>
      <c r="E4" s="1"/>
      <c r="F4" s="1"/>
      <c r="G4" s="1"/>
      <c r="H4" s="2"/>
    </row>
    <row r="5" spans="2:20" ht="15" customHeight="1" x14ac:dyDescent="0.35">
      <c r="B5" s="1"/>
      <c r="C5" s="1"/>
      <c r="D5" s="1"/>
      <c r="E5" s="1"/>
      <c r="G5" s="48" t="s">
        <v>15</v>
      </c>
      <c r="H5" s="47"/>
      <c r="I5" s="49" t="s">
        <v>19</v>
      </c>
      <c r="J5" s="50"/>
      <c r="L5" s="48" t="s">
        <v>15</v>
      </c>
      <c r="M5" s="47"/>
      <c r="N5" s="49" t="s">
        <v>19</v>
      </c>
      <c r="O5" s="50"/>
      <c r="Q5" s="48" t="s">
        <v>15</v>
      </c>
      <c r="R5" s="47"/>
      <c r="S5" s="49" t="s">
        <v>19</v>
      </c>
      <c r="T5" s="50"/>
    </row>
    <row r="6" spans="2:20" ht="15.5" x14ac:dyDescent="0.35">
      <c r="B6" s="24" t="s">
        <v>16</v>
      </c>
      <c r="C6" s="24" t="s">
        <v>17</v>
      </c>
      <c r="D6" s="24" t="s">
        <v>18</v>
      </c>
      <c r="E6" s="19"/>
      <c r="G6" s="51">
        <v>0.99</v>
      </c>
      <c r="H6" s="52"/>
      <c r="I6" s="53">
        <v>2.5750000000000002</v>
      </c>
      <c r="J6" s="54"/>
      <c r="L6" s="51">
        <v>0.98</v>
      </c>
      <c r="M6" s="52"/>
      <c r="N6" s="53">
        <v>2.3262999999999998</v>
      </c>
      <c r="O6" s="54"/>
      <c r="Q6" s="51">
        <v>0.94</v>
      </c>
      <c r="R6" s="52"/>
      <c r="S6" s="53">
        <v>1.8808</v>
      </c>
      <c r="T6" s="54"/>
    </row>
    <row r="7" spans="2:20" ht="15.5" x14ac:dyDescent="0.35">
      <c r="B7" s="7">
        <v>64</v>
      </c>
      <c r="C7" s="7">
        <v>40</v>
      </c>
      <c r="D7" s="3">
        <f>C7/B7</f>
        <v>0.625</v>
      </c>
      <c r="E7" s="19"/>
      <c r="G7" s="51">
        <v>0.95</v>
      </c>
      <c r="H7" s="52"/>
      <c r="I7" s="53">
        <v>1.96</v>
      </c>
      <c r="J7" s="54"/>
      <c r="L7" s="51">
        <v>0.97</v>
      </c>
      <c r="M7" s="52"/>
      <c r="N7" s="53">
        <v>2.1701000000000001</v>
      </c>
      <c r="O7" s="54"/>
      <c r="Q7" s="51">
        <v>0.92</v>
      </c>
      <c r="R7" s="52"/>
      <c r="S7" s="53">
        <v>1.7506999999999999</v>
      </c>
      <c r="T7" s="54"/>
    </row>
    <row r="8" spans="2:20" ht="15.5" x14ac:dyDescent="0.35">
      <c r="B8" s="1"/>
      <c r="C8" s="1"/>
      <c r="D8" s="1"/>
      <c r="E8" s="1"/>
      <c r="G8" s="51">
        <v>0.9</v>
      </c>
      <c r="H8" s="52"/>
      <c r="I8" s="53">
        <v>1.645</v>
      </c>
      <c r="J8" s="54"/>
      <c r="L8" s="51">
        <v>0.96</v>
      </c>
      <c r="M8" s="52"/>
      <c r="N8" s="53">
        <v>2.0537000000000001</v>
      </c>
      <c r="O8" s="54"/>
      <c r="Q8" s="51">
        <v>0.88</v>
      </c>
      <c r="R8" s="52"/>
      <c r="S8" s="53">
        <v>1.5548</v>
      </c>
      <c r="T8" s="54"/>
    </row>
    <row r="9" spans="2:20" ht="15.5" x14ac:dyDescent="0.35">
      <c r="B9" s="1"/>
      <c r="C9" s="1"/>
      <c r="D9" s="1"/>
      <c r="E9" s="1"/>
      <c r="F9" s="1"/>
    </row>
    <row r="10" spans="2:20" ht="18" x14ac:dyDescent="0.4">
      <c r="B10" s="1"/>
      <c r="C10" s="29">
        <v>0.9</v>
      </c>
      <c r="D10" s="30"/>
      <c r="E10" s="25"/>
      <c r="F10" s="25"/>
      <c r="G10" s="25"/>
      <c r="H10" s="29">
        <v>0.95</v>
      </c>
      <c r="I10" s="26"/>
      <c r="J10" s="27"/>
      <c r="K10" s="28"/>
      <c r="L10" s="28"/>
      <c r="M10" s="29">
        <v>0.99</v>
      </c>
      <c r="N10" s="18"/>
    </row>
    <row r="11" spans="2:20" ht="15.5" x14ac:dyDescent="0.35">
      <c r="B11" s="1"/>
      <c r="C11" s="1"/>
      <c r="D11" s="1"/>
      <c r="E11" s="1"/>
      <c r="F11" s="1"/>
      <c r="G11" s="1"/>
      <c r="H11" s="2"/>
    </row>
    <row r="12" spans="2:20" ht="15.5" x14ac:dyDescent="0.35">
      <c r="B12" s="44" t="s">
        <v>7</v>
      </c>
      <c r="C12" s="45"/>
      <c r="D12" s="45"/>
      <c r="E12" s="21"/>
      <c r="F12" s="16"/>
      <c r="G12" s="44" t="s">
        <v>7</v>
      </c>
      <c r="H12" s="45"/>
      <c r="I12" s="45"/>
      <c r="J12" s="21"/>
      <c r="K12" s="16"/>
      <c r="L12" s="45" t="s">
        <v>7</v>
      </c>
      <c r="M12" s="45"/>
      <c r="N12" s="45"/>
      <c r="O12" s="21"/>
    </row>
    <row r="13" spans="2:20" ht="15.5" x14ac:dyDescent="0.35">
      <c r="B13" s="46">
        <f>I8*SQRT($D$7*(1-$D$7)/$B$7)</f>
        <v>9.9547775070487524E-2</v>
      </c>
      <c r="C13" s="47"/>
      <c r="D13" s="47"/>
      <c r="E13" s="22"/>
      <c r="F13" s="16"/>
      <c r="G13" s="46">
        <f>I7*SQRT($D$7*(1-$D$7)/$B$7)</f>
        <v>0.11861011497760214</v>
      </c>
      <c r="H13" s="47"/>
      <c r="I13" s="47"/>
      <c r="J13" s="22"/>
      <c r="K13" s="16"/>
      <c r="L13" s="56">
        <f>I6*SQRT($D$7*(1-$D$7)/B7)</f>
        <v>0.15582706432006405</v>
      </c>
      <c r="M13" s="56"/>
      <c r="N13" s="56"/>
      <c r="O13" s="23"/>
    </row>
    <row r="14" spans="2:20" ht="15.5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6"/>
      <c r="N14" s="16"/>
      <c r="O14" s="16"/>
    </row>
    <row r="15" spans="2:20" ht="15.5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6"/>
      <c r="N15" s="16"/>
      <c r="O15" s="16"/>
    </row>
    <row r="16" spans="2:20" ht="15.5" x14ac:dyDescent="0.35">
      <c r="B16" s="44" t="s">
        <v>8</v>
      </c>
      <c r="C16" s="44"/>
      <c r="D16" s="44"/>
      <c r="E16" s="20">
        <f>D7+B13</f>
        <v>0.72454777507048751</v>
      </c>
      <c r="F16" s="21"/>
      <c r="G16" s="44" t="s">
        <v>8</v>
      </c>
      <c r="H16" s="45"/>
      <c r="I16" s="45"/>
      <c r="J16" s="20">
        <f>D7+G13</f>
        <v>0.7436101149776021</v>
      </c>
      <c r="K16" s="21"/>
      <c r="L16" s="45" t="s">
        <v>8</v>
      </c>
      <c r="M16" s="45"/>
      <c r="N16" s="45"/>
      <c r="O16" s="20">
        <f>D7+L13</f>
        <v>0.7808270643200641</v>
      </c>
    </row>
    <row r="17" spans="2:15" ht="15.5" x14ac:dyDescent="0.35">
      <c r="B17" s="16"/>
      <c r="C17" s="16"/>
      <c r="D17" s="16"/>
      <c r="E17" s="16"/>
      <c r="F17" s="21"/>
      <c r="G17" s="16"/>
      <c r="H17" s="16"/>
      <c r="I17" s="16"/>
      <c r="J17" s="16"/>
      <c r="K17" s="21"/>
      <c r="L17" s="17"/>
      <c r="M17" s="16"/>
      <c r="N17" s="16"/>
      <c r="O17" s="16"/>
    </row>
    <row r="18" spans="2:15" ht="15.5" x14ac:dyDescent="0.35">
      <c r="B18" s="44" t="s">
        <v>9</v>
      </c>
      <c r="C18" s="44"/>
      <c r="D18" s="44"/>
      <c r="E18" s="20">
        <f>D7-B13</f>
        <v>0.52545222492951249</v>
      </c>
      <c r="F18" s="21"/>
      <c r="G18" s="44" t="s">
        <v>9</v>
      </c>
      <c r="H18" s="45"/>
      <c r="I18" s="45"/>
      <c r="J18" s="20">
        <f>D7-G13</f>
        <v>0.5063898850223979</v>
      </c>
      <c r="K18" s="21"/>
      <c r="L18" s="45" t="s">
        <v>9</v>
      </c>
      <c r="M18" s="45"/>
      <c r="N18" s="45"/>
      <c r="O18" s="20">
        <f>D7-L13</f>
        <v>0.46917293567993595</v>
      </c>
    </row>
    <row r="19" spans="2:15" ht="13" x14ac:dyDescent="0.3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3" spans="2:15" ht="18" x14ac:dyDescent="0.4">
      <c r="B23" s="1"/>
      <c r="C23" s="29">
        <v>0.96</v>
      </c>
      <c r="D23" s="30"/>
      <c r="E23" s="25"/>
      <c r="G23" s="1"/>
      <c r="H23" s="29">
        <v>0.97</v>
      </c>
      <c r="I23" s="30"/>
      <c r="J23" s="25"/>
      <c r="L23" s="1"/>
      <c r="M23" s="29">
        <v>0.98</v>
      </c>
      <c r="N23" s="30"/>
      <c r="O23" s="25"/>
    </row>
    <row r="24" spans="2:15" ht="15.5" x14ac:dyDescent="0.35">
      <c r="B24" s="1"/>
      <c r="C24" s="1"/>
      <c r="D24" s="1"/>
      <c r="E24" s="1"/>
      <c r="G24" s="1"/>
      <c r="H24" s="1"/>
      <c r="I24" s="1"/>
      <c r="J24" s="1"/>
      <c r="L24" s="1"/>
      <c r="M24" s="1"/>
      <c r="N24" s="1"/>
      <c r="O24" s="1"/>
    </row>
    <row r="25" spans="2:15" ht="15.5" x14ac:dyDescent="0.35">
      <c r="B25" s="44" t="s">
        <v>7</v>
      </c>
      <c r="C25" s="45"/>
      <c r="D25" s="45"/>
      <c r="E25" s="21"/>
      <c r="G25" s="44" t="s">
        <v>7</v>
      </c>
      <c r="H25" s="45"/>
      <c r="I25" s="45"/>
      <c r="J25" s="21"/>
      <c r="L25" s="44" t="s">
        <v>7</v>
      </c>
      <c r="M25" s="45"/>
      <c r="N25" s="45"/>
      <c r="O25" s="21"/>
    </row>
    <row r="26" spans="2:15" ht="15.5" x14ac:dyDescent="0.35">
      <c r="B26" s="46">
        <f>N8*SQRT($D$7*(1-$D$7)/$B$7)</f>
        <v>0.12428040465790895</v>
      </c>
      <c r="C26" s="47"/>
      <c r="D26" s="47"/>
      <c r="E26" s="22"/>
      <c r="G26" s="46">
        <f>N7*SQRT($D$7*(1-$D$7)/$B$7)</f>
        <v>0.13132439311882368</v>
      </c>
      <c r="H26" s="47"/>
      <c r="I26" s="47"/>
      <c r="J26" s="22"/>
      <c r="L26" s="46">
        <f>N6*SQRT($D$7*(1-$D$7)/$B$7)</f>
        <v>0.14077689309816116</v>
      </c>
      <c r="M26" s="47"/>
      <c r="N26" s="47"/>
      <c r="O26" s="22"/>
    </row>
    <row r="27" spans="2:15" ht="15.5" x14ac:dyDescent="0.35">
      <c r="B27" s="16"/>
      <c r="C27" s="16"/>
      <c r="D27" s="16"/>
      <c r="E27" s="16"/>
      <c r="G27" s="16"/>
      <c r="H27" s="16"/>
      <c r="I27" s="16"/>
      <c r="J27" s="16"/>
      <c r="L27" s="16"/>
      <c r="M27" s="16"/>
      <c r="N27" s="16"/>
      <c r="O27" s="16"/>
    </row>
    <row r="28" spans="2:15" ht="15.5" x14ac:dyDescent="0.35">
      <c r="B28" s="16"/>
      <c r="C28" s="16"/>
      <c r="D28" s="16"/>
      <c r="E28" s="16"/>
      <c r="G28" s="16"/>
      <c r="H28" s="16"/>
      <c r="I28" s="16"/>
      <c r="J28" s="16"/>
      <c r="L28" s="16"/>
      <c r="M28" s="16"/>
      <c r="N28" s="16"/>
      <c r="O28" s="16"/>
    </row>
    <row r="29" spans="2:15" ht="15.5" x14ac:dyDescent="0.35">
      <c r="B29" s="44" t="s">
        <v>8</v>
      </c>
      <c r="C29" s="44"/>
      <c r="D29" s="44"/>
      <c r="E29" s="20">
        <f>D7+B26</f>
        <v>0.74928040465790891</v>
      </c>
      <c r="G29" s="44" t="s">
        <v>8</v>
      </c>
      <c r="H29" s="44"/>
      <c r="I29" s="44"/>
      <c r="J29" s="20">
        <f>D7+G26</f>
        <v>0.75632439311882371</v>
      </c>
      <c r="L29" s="44" t="s">
        <v>8</v>
      </c>
      <c r="M29" s="44"/>
      <c r="N29" s="44"/>
      <c r="O29" s="20">
        <f>D7+L26</f>
        <v>0.76577689309816122</v>
      </c>
    </row>
    <row r="30" spans="2:15" ht="15.5" x14ac:dyDescent="0.35">
      <c r="B30" s="16"/>
      <c r="C30" s="16"/>
      <c r="D30" s="16"/>
      <c r="E30" s="16"/>
      <c r="G30" s="16"/>
      <c r="H30" s="16"/>
      <c r="I30" s="16"/>
      <c r="J30" s="16"/>
      <c r="L30" s="16"/>
      <c r="M30" s="16"/>
      <c r="N30" s="16"/>
      <c r="O30" s="16"/>
    </row>
    <row r="31" spans="2:15" ht="15.5" x14ac:dyDescent="0.35">
      <c r="B31" s="44" t="s">
        <v>9</v>
      </c>
      <c r="C31" s="44"/>
      <c r="D31" s="44"/>
      <c r="E31" s="20">
        <f>D7-B26</f>
        <v>0.50071959534209109</v>
      </c>
      <c r="G31" s="44" t="s">
        <v>9</v>
      </c>
      <c r="H31" s="44"/>
      <c r="I31" s="44"/>
      <c r="J31" s="20">
        <f>D7-G26</f>
        <v>0.49367560688117629</v>
      </c>
      <c r="L31" s="44" t="s">
        <v>9</v>
      </c>
      <c r="M31" s="44"/>
      <c r="N31" s="44"/>
      <c r="O31" s="20">
        <f>D7-L26</f>
        <v>0.48422310690183884</v>
      </c>
    </row>
    <row r="36" spans="2:15" ht="18" x14ac:dyDescent="0.4">
      <c r="B36" s="1"/>
      <c r="C36" s="29">
        <v>0.88</v>
      </c>
      <c r="D36" s="30"/>
      <c r="E36" s="25"/>
      <c r="G36" s="1"/>
      <c r="H36" s="29">
        <v>0.92</v>
      </c>
      <c r="I36" s="30"/>
      <c r="J36" s="25"/>
      <c r="L36" s="1"/>
      <c r="M36" s="29">
        <v>0.94</v>
      </c>
      <c r="N36" s="30"/>
      <c r="O36" s="25"/>
    </row>
    <row r="37" spans="2:15" ht="15.5" x14ac:dyDescent="0.35">
      <c r="B37" s="1"/>
      <c r="C37" s="1"/>
      <c r="D37" s="1"/>
      <c r="E37" s="1"/>
      <c r="G37" s="1"/>
      <c r="H37" s="1"/>
      <c r="I37" s="1"/>
      <c r="J37" s="1"/>
      <c r="L37" s="1"/>
      <c r="M37" s="1"/>
      <c r="N37" s="1"/>
      <c r="O37" s="1"/>
    </row>
    <row r="38" spans="2:15" ht="15.5" x14ac:dyDescent="0.35">
      <c r="B38" s="44" t="s">
        <v>7</v>
      </c>
      <c r="C38" s="45"/>
      <c r="D38" s="45"/>
      <c r="E38" s="21"/>
      <c r="G38" s="44" t="s">
        <v>7</v>
      </c>
      <c r="H38" s="45"/>
      <c r="I38" s="45"/>
      <c r="J38" s="21"/>
      <c r="L38" s="44" t="s">
        <v>7</v>
      </c>
      <c r="M38" s="45"/>
      <c r="N38" s="45"/>
      <c r="O38" s="21"/>
    </row>
    <row r="39" spans="2:15" ht="15.5" x14ac:dyDescent="0.35">
      <c r="B39" s="46">
        <f>S8*SQRT($D$7*(1-$D$7)/$B$7)</f>
        <v>9.4089289166926438E-2</v>
      </c>
      <c r="C39" s="47"/>
      <c r="D39" s="47"/>
      <c r="E39" s="22"/>
      <c r="G39" s="46">
        <f>S7*SQRT($D$7*(1-$D$7)/$B$7)</f>
        <v>0.1059442491282082</v>
      </c>
      <c r="H39" s="47"/>
      <c r="I39" s="47"/>
      <c r="J39" s="22"/>
      <c r="L39" s="46">
        <f>S6*SQRT($D$7*(1-$D$7)/$B$7)</f>
        <v>0.11381729808667047</v>
      </c>
      <c r="M39" s="47"/>
      <c r="N39" s="47"/>
      <c r="O39" s="22"/>
    </row>
    <row r="40" spans="2:15" ht="15.5" x14ac:dyDescent="0.35">
      <c r="B40" s="16"/>
      <c r="C40" s="16"/>
      <c r="D40" s="16"/>
      <c r="E40" s="16"/>
      <c r="G40" s="16"/>
      <c r="H40" s="16"/>
      <c r="I40" s="16"/>
      <c r="J40" s="16"/>
      <c r="L40" s="16"/>
      <c r="M40" s="16"/>
      <c r="N40" s="16"/>
      <c r="O40" s="16"/>
    </row>
    <row r="41" spans="2:15" ht="15.5" x14ac:dyDescent="0.35">
      <c r="B41" s="16"/>
      <c r="C41" s="16"/>
      <c r="D41" s="16"/>
      <c r="E41" s="16"/>
      <c r="G41" s="16"/>
      <c r="H41" s="16"/>
      <c r="I41" s="16"/>
      <c r="J41" s="16"/>
      <c r="L41" s="16"/>
      <c r="M41" s="16"/>
      <c r="N41" s="16"/>
      <c r="O41" s="16"/>
    </row>
    <row r="42" spans="2:15" ht="15.5" x14ac:dyDescent="0.35">
      <c r="B42" s="44" t="s">
        <v>8</v>
      </c>
      <c r="C42" s="44"/>
      <c r="D42" s="44"/>
      <c r="E42" s="20">
        <f>D7+B39</f>
        <v>0.71908928916692649</v>
      </c>
      <c r="G42" s="44" t="s">
        <v>8</v>
      </c>
      <c r="H42" s="44"/>
      <c r="I42" s="44"/>
      <c r="J42" s="20">
        <f>D7+G39</f>
        <v>0.73094424912820821</v>
      </c>
      <c r="L42" s="44" t="s">
        <v>8</v>
      </c>
      <c r="M42" s="44"/>
      <c r="N42" s="44"/>
      <c r="O42" s="20">
        <f>D7+L39</f>
        <v>0.73881729808667052</v>
      </c>
    </row>
    <row r="43" spans="2:15" ht="15.5" x14ac:dyDescent="0.35">
      <c r="B43" s="16"/>
      <c r="C43" s="16"/>
      <c r="D43" s="16"/>
      <c r="E43" s="16"/>
      <c r="G43" s="16"/>
      <c r="H43" s="16"/>
      <c r="I43" s="16"/>
      <c r="J43" s="16"/>
      <c r="L43" s="16"/>
      <c r="M43" s="16"/>
      <c r="N43" s="16"/>
      <c r="O43" s="16"/>
    </row>
    <row r="44" spans="2:15" ht="15.5" x14ac:dyDescent="0.35">
      <c r="B44" s="44" t="s">
        <v>9</v>
      </c>
      <c r="C44" s="44"/>
      <c r="D44" s="44"/>
      <c r="E44" s="20">
        <f>D7-B39</f>
        <v>0.53091071083307351</v>
      </c>
      <c r="G44" s="44" t="s">
        <v>9</v>
      </c>
      <c r="H44" s="44"/>
      <c r="I44" s="44"/>
      <c r="J44" s="20">
        <f>D7-G39</f>
        <v>0.51905575087179179</v>
      </c>
      <c r="L44" s="44" t="s">
        <v>9</v>
      </c>
      <c r="M44" s="44"/>
      <c r="N44" s="44"/>
      <c r="O44" s="20">
        <f>D7-L39</f>
        <v>0.51118270191332948</v>
      </c>
    </row>
  </sheetData>
  <mergeCells count="61">
    <mergeCell ref="Q8:R8"/>
    <mergeCell ref="S8:T8"/>
    <mergeCell ref="Q5:R5"/>
    <mergeCell ref="S5:T5"/>
    <mergeCell ref="Q6:R6"/>
    <mergeCell ref="S6:T6"/>
    <mergeCell ref="Q7:R7"/>
    <mergeCell ref="S7:T7"/>
    <mergeCell ref="G42:I42"/>
    <mergeCell ref="G44:I44"/>
    <mergeCell ref="B25:D25"/>
    <mergeCell ref="B26:D26"/>
    <mergeCell ref="L25:N25"/>
    <mergeCell ref="L26:N26"/>
    <mergeCell ref="L29:N29"/>
    <mergeCell ref="L31:N31"/>
    <mergeCell ref="B38:D38"/>
    <mergeCell ref="B39:D39"/>
    <mergeCell ref="G38:I38"/>
    <mergeCell ref="G39:I39"/>
    <mergeCell ref="L38:N38"/>
    <mergeCell ref="L39:N39"/>
    <mergeCell ref="B29:D29"/>
    <mergeCell ref="B31:D31"/>
    <mergeCell ref="L42:N42"/>
    <mergeCell ref="L44:N44"/>
    <mergeCell ref="L8:M8"/>
    <mergeCell ref="N8:O8"/>
    <mergeCell ref="I8:J8"/>
    <mergeCell ref="L18:N18"/>
    <mergeCell ref="G12:I12"/>
    <mergeCell ref="G13:I13"/>
    <mergeCell ref="G31:I31"/>
    <mergeCell ref="G25:I25"/>
    <mergeCell ref="G26:I26"/>
    <mergeCell ref="G29:I29"/>
    <mergeCell ref="B42:D42"/>
    <mergeCell ref="B44:D44"/>
    <mergeCell ref="C2:L2"/>
    <mergeCell ref="L16:N16"/>
    <mergeCell ref="L5:M5"/>
    <mergeCell ref="N5:O5"/>
    <mergeCell ref="L6:M6"/>
    <mergeCell ref="N6:O6"/>
    <mergeCell ref="L7:M7"/>
    <mergeCell ref="N7:O7"/>
    <mergeCell ref="L12:N12"/>
    <mergeCell ref="L13:N13"/>
    <mergeCell ref="G5:H5"/>
    <mergeCell ref="I5:J5"/>
    <mergeCell ref="G6:H6"/>
    <mergeCell ref="G7:H7"/>
    <mergeCell ref="G8:H8"/>
    <mergeCell ref="I6:J6"/>
    <mergeCell ref="I7:J7"/>
    <mergeCell ref="G16:I16"/>
    <mergeCell ref="G18:I18"/>
    <mergeCell ref="B12:D12"/>
    <mergeCell ref="B13:D13"/>
    <mergeCell ref="B16:D16"/>
    <mergeCell ref="B18:D18"/>
  </mergeCells>
  <phoneticPr fontId="1" type="noConversion"/>
  <pageMargins left="0.75" right="0.75" top="1" bottom="1" header="0.5" footer="0.5"/>
  <pageSetup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44"/>
  <sheetViews>
    <sheetView workbookViewId="0">
      <selection activeCell="F9" sqref="F9"/>
    </sheetView>
  </sheetViews>
  <sheetFormatPr defaultRowHeight="12.5" x14ac:dyDescent="0.25"/>
  <sheetData>
    <row r="2" spans="2:20" ht="30" x14ac:dyDescent="0.6">
      <c r="C2" s="55" t="s">
        <v>20</v>
      </c>
      <c r="D2" s="55"/>
      <c r="E2" s="55"/>
      <c r="F2" s="55"/>
      <c r="G2" s="55"/>
      <c r="H2" s="55"/>
      <c r="I2" s="55"/>
      <c r="J2" s="55"/>
      <c r="K2" s="55"/>
      <c r="L2" s="55"/>
    </row>
    <row r="3" spans="2:20" ht="15.5" x14ac:dyDescent="0.35">
      <c r="B3" s="1"/>
      <c r="C3" s="1"/>
      <c r="D3" s="1"/>
      <c r="E3" s="1"/>
      <c r="F3" s="1"/>
      <c r="G3" s="1"/>
      <c r="H3" s="2"/>
    </row>
    <row r="4" spans="2:20" ht="15.5" x14ac:dyDescent="0.35">
      <c r="B4" s="1"/>
      <c r="C4" s="1"/>
      <c r="D4" s="1"/>
      <c r="E4" s="1"/>
      <c r="F4" s="1"/>
      <c r="G4" s="1"/>
      <c r="H4" s="2"/>
    </row>
    <row r="5" spans="2:20" ht="15.5" x14ac:dyDescent="0.35">
      <c r="B5" s="1"/>
      <c r="C5" s="1"/>
      <c r="D5" s="1"/>
      <c r="E5" s="1"/>
      <c r="G5" s="48" t="s">
        <v>15</v>
      </c>
      <c r="H5" s="47"/>
      <c r="I5" s="49" t="s">
        <v>19</v>
      </c>
      <c r="J5" s="50"/>
      <c r="L5" s="48" t="s">
        <v>15</v>
      </c>
      <c r="M5" s="47"/>
      <c r="N5" s="49" t="s">
        <v>19</v>
      </c>
      <c r="O5" s="50"/>
      <c r="Q5" s="48" t="s">
        <v>15</v>
      </c>
      <c r="R5" s="47"/>
      <c r="S5" s="49" t="s">
        <v>19</v>
      </c>
      <c r="T5" s="50"/>
    </row>
    <row r="6" spans="2:20" ht="15.5" x14ac:dyDescent="0.35">
      <c r="B6" s="24" t="s">
        <v>16</v>
      </c>
      <c r="C6" s="24"/>
      <c r="D6" s="24" t="s">
        <v>18</v>
      </c>
      <c r="E6" s="19"/>
      <c r="G6" s="51">
        <v>0.99</v>
      </c>
      <c r="H6" s="52"/>
      <c r="I6" s="53">
        <v>2.5750000000000002</v>
      </c>
      <c r="J6" s="54"/>
      <c r="L6" s="51">
        <v>0.98</v>
      </c>
      <c r="M6" s="52"/>
      <c r="N6" s="53">
        <v>2.3262999999999998</v>
      </c>
      <c r="O6" s="54"/>
      <c r="Q6" s="51">
        <v>0.94</v>
      </c>
      <c r="R6" s="52"/>
      <c r="S6" s="53">
        <v>1.8808</v>
      </c>
      <c r="T6" s="54"/>
    </row>
    <row r="7" spans="2:20" ht="15.5" x14ac:dyDescent="0.35">
      <c r="B7" s="7">
        <v>266</v>
      </c>
      <c r="C7" s="7"/>
      <c r="D7" s="3">
        <v>0.1353</v>
      </c>
      <c r="E7" s="19"/>
      <c r="G7" s="51">
        <v>0.95</v>
      </c>
      <c r="H7" s="52"/>
      <c r="I7" s="53">
        <v>1.96</v>
      </c>
      <c r="J7" s="54"/>
      <c r="L7" s="51">
        <v>0.97</v>
      </c>
      <c r="M7" s="52"/>
      <c r="N7" s="53">
        <v>2.1701000000000001</v>
      </c>
      <c r="O7" s="54"/>
      <c r="Q7" s="51">
        <v>0.92</v>
      </c>
      <c r="R7" s="52"/>
      <c r="S7" s="53">
        <v>1.7506999999999999</v>
      </c>
      <c r="T7" s="54"/>
    </row>
    <row r="8" spans="2:20" ht="15.5" x14ac:dyDescent="0.35">
      <c r="B8" s="1"/>
      <c r="C8" s="1"/>
      <c r="D8" s="1"/>
      <c r="E8" s="1"/>
      <c r="G8" s="51">
        <v>0.9</v>
      </c>
      <c r="H8" s="52"/>
      <c r="I8" s="53">
        <v>1.645</v>
      </c>
      <c r="J8" s="54"/>
      <c r="L8" s="51">
        <v>0.96</v>
      </c>
      <c r="M8" s="52"/>
      <c r="N8" s="53">
        <v>2.0537000000000001</v>
      </c>
      <c r="O8" s="54"/>
      <c r="Q8" s="51">
        <v>0.88</v>
      </c>
      <c r="R8" s="52"/>
      <c r="S8" s="53">
        <v>1.5548</v>
      </c>
      <c r="T8" s="54"/>
    </row>
    <row r="9" spans="2:20" ht="15.5" x14ac:dyDescent="0.35">
      <c r="B9" s="1"/>
      <c r="C9" s="1"/>
      <c r="D9" s="1"/>
      <c r="E9" s="1"/>
      <c r="F9" s="1"/>
    </row>
    <row r="10" spans="2:20" ht="18" x14ac:dyDescent="0.4">
      <c r="B10" s="1"/>
      <c r="C10" s="29">
        <v>0.9</v>
      </c>
      <c r="D10" s="30"/>
      <c r="E10" s="25"/>
      <c r="F10" s="25"/>
      <c r="G10" s="25"/>
      <c r="H10" s="29">
        <v>0.95</v>
      </c>
      <c r="I10" s="26"/>
      <c r="J10" s="27"/>
      <c r="K10" s="28"/>
      <c r="L10" s="28"/>
      <c r="M10" s="29">
        <v>0.99</v>
      </c>
      <c r="N10" s="18"/>
    </row>
    <row r="11" spans="2:20" ht="15.5" x14ac:dyDescent="0.35">
      <c r="B11" s="1"/>
      <c r="C11" s="1"/>
      <c r="D11" s="1"/>
      <c r="E11" s="1"/>
      <c r="F11" s="1"/>
      <c r="G11" s="1"/>
      <c r="H11" s="2"/>
    </row>
    <row r="12" spans="2:20" ht="15.5" x14ac:dyDescent="0.35">
      <c r="B12" s="44" t="s">
        <v>7</v>
      </c>
      <c r="C12" s="45"/>
      <c r="D12" s="45"/>
      <c r="E12" s="21"/>
      <c r="F12" s="16"/>
      <c r="G12" s="44" t="s">
        <v>7</v>
      </c>
      <c r="H12" s="45"/>
      <c r="I12" s="45"/>
      <c r="J12" s="21"/>
      <c r="K12" s="16"/>
      <c r="L12" s="45" t="s">
        <v>7</v>
      </c>
      <c r="M12" s="45"/>
      <c r="N12" s="45"/>
      <c r="O12" s="21"/>
    </row>
    <row r="13" spans="2:20" ht="15.5" x14ac:dyDescent="0.35">
      <c r="B13" s="46">
        <f>I8*SQRT($D$7*(1-$D$7)/$B$7)</f>
        <v>3.449901629346995E-2</v>
      </c>
      <c r="C13" s="47"/>
      <c r="D13" s="47"/>
      <c r="E13" s="22"/>
      <c r="F13" s="16"/>
      <c r="G13" s="46">
        <f>I7*SQRT($D$7*(1-$D$7)/$B$7)</f>
        <v>4.1105210902857812E-2</v>
      </c>
      <c r="H13" s="47"/>
      <c r="I13" s="47"/>
      <c r="J13" s="22"/>
      <c r="K13" s="16"/>
      <c r="L13" s="56">
        <f>I6*SQRT($D$7*(1-$D$7)/B7)</f>
        <v>5.4003019425948408E-2</v>
      </c>
      <c r="M13" s="56"/>
      <c r="N13" s="56"/>
      <c r="O13" s="23"/>
    </row>
    <row r="14" spans="2:20" ht="15.5" x14ac:dyDescent="0.3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6"/>
      <c r="N14" s="16"/>
      <c r="O14" s="16"/>
    </row>
    <row r="15" spans="2:20" ht="15.5" x14ac:dyDescent="0.3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7"/>
      <c r="M15" s="16"/>
      <c r="N15" s="16"/>
      <c r="O15" s="16"/>
    </row>
    <row r="16" spans="2:20" ht="15.5" x14ac:dyDescent="0.35">
      <c r="B16" s="44" t="s">
        <v>8</v>
      </c>
      <c r="C16" s="44"/>
      <c r="D16" s="44"/>
      <c r="E16" s="20">
        <f>D7+B13</f>
        <v>0.16979901629346994</v>
      </c>
      <c r="F16" s="21"/>
      <c r="G16" s="44" t="s">
        <v>8</v>
      </c>
      <c r="H16" s="45"/>
      <c r="I16" s="45"/>
      <c r="J16" s="20">
        <f>D7+G13</f>
        <v>0.17640521090285782</v>
      </c>
      <c r="K16" s="21"/>
      <c r="L16" s="45" t="s">
        <v>8</v>
      </c>
      <c r="M16" s="45"/>
      <c r="N16" s="45"/>
      <c r="O16" s="20">
        <f>D7+L13</f>
        <v>0.1893030194259484</v>
      </c>
    </row>
    <row r="17" spans="2:15" ht="15.5" x14ac:dyDescent="0.35">
      <c r="B17" s="16"/>
      <c r="C17" s="16"/>
      <c r="D17" s="16"/>
      <c r="E17" s="16"/>
      <c r="F17" s="21"/>
      <c r="G17" s="16"/>
      <c r="H17" s="16"/>
      <c r="I17" s="16"/>
      <c r="J17" s="16"/>
      <c r="K17" s="21"/>
      <c r="L17" s="17"/>
      <c r="M17" s="16"/>
      <c r="N17" s="16"/>
      <c r="O17" s="16"/>
    </row>
    <row r="18" spans="2:15" ht="15.5" x14ac:dyDescent="0.35">
      <c r="B18" s="44" t="s">
        <v>9</v>
      </c>
      <c r="C18" s="44"/>
      <c r="D18" s="44"/>
      <c r="E18" s="20">
        <f>D7-B13</f>
        <v>0.10080098370653005</v>
      </c>
      <c r="F18" s="21"/>
      <c r="G18" s="44" t="s">
        <v>9</v>
      </c>
      <c r="H18" s="45"/>
      <c r="I18" s="45"/>
      <c r="J18" s="20">
        <f>D7-G13</f>
        <v>9.4194789097142184E-2</v>
      </c>
      <c r="K18" s="21"/>
      <c r="L18" s="45" t="s">
        <v>9</v>
      </c>
      <c r="M18" s="45"/>
      <c r="N18" s="45"/>
      <c r="O18" s="20">
        <f>D7-L13</f>
        <v>8.1296980574051603E-2</v>
      </c>
    </row>
    <row r="19" spans="2:15" ht="13" x14ac:dyDescent="0.3"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3" spans="2:15" ht="18" x14ac:dyDescent="0.4">
      <c r="B23" s="1"/>
      <c r="C23" s="29">
        <v>0.96</v>
      </c>
      <c r="D23" s="30"/>
      <c r="E23" s="25"/>
      <c r="G23" s="1"/>
      <c r="H23" s="29">
        <v>0.97</v>
      </c>
      <c r="I23" s="30"/>
      <c r="J23" s="25"/>
      <c r="L23" s="1"/>
      <c r="M23" s="29">
        <v>0.98</v>
      </c>
      <c r="N23" s="30"/>
      <c r="O23" s="25"/>
    </row>
    <row r="24" spans="2:15" ht="15.5" x14ac:dyDescent="0.35">
      <c r="B24" s="1"/>
      <c r="C24" s="1"/>
      <c r="D24" s="1"/>
      <c r="E24" s="1"/>
      <c r="G24" s="1"/>
      <c r="H24" s="1"/>
      <c r="I24" s="1"/>
      <c r="J24" s="1"/>
      <c r="L24" s="1"/>
      <c r="M24" s="1"/>
      <c r="N24" s="1"/>
      <c r="O24" s="1"/>
    </row>
    <row r="25" spans="2:15" ht="15.5" x14ac:dyDescent="0.35">
      <c r="B25" s="44" t="s">
        <v>7</v>
      </c>
      <c r="C25" s="45"/>
      <c r="D25" s="45"/>
      <c r="E25" s="21"/>
      <c r="G25" s="44" t="s">
        <v>7</v>
      </c>
      <c r="H25" s="45"/>
      <c r="I25" s="45"/>
      <c r="J25" s="21"/>
      <c r="L25" s="44" t="s">
        <v>7</v>
      </c>
      <c r="M25" s="45"/>
      <c r="N25" s="45"/>
      <c r="O25" s="21"/>
    </row>
    <row r="26" spans="2:15" ht="15.5" x14ac:dyDescent="0.35">
      <c r="B26" s="46">
        <f>N8*SQRT($D$7*(1-$D$7)/$B$7)</f>
        <v>4.3070291648570971E-2</v>
      </c>
      <c r="C26" s="47"/>
      <c r="D26" s="47"/>
      <c r="E26" s="22"/>
      <c r="G26" s="46">
        <f>N7*SQRT($D$7*(1-$D$7)/$B$7)</f>
        <v>4.5511437847087624E-2</v>
      </c>
      <c r="H26" s="47"/>
      <c r="I26" s="47"/>
      <c r="J26" s="22"/>
      <c r="L26" s="46">
        <f>N6*SQRT($D$7*(1-$D$7)/$B$7)</f>
        <v>4.8787271491488843E-2</v>
      </c>
      <c r="M26" s="47"/>
      <c r="N26" s="47"/>
      <c r="O26" s="22"/>
    </row>
    <row r="27" spans="2:15" ht="15.5" x14ac:dyDescent="0.35">
      <c r="B27" s="16"/>
      <c r="C27" s="16"/>
      <c r="D27" s="16"/>
      <c r="E27" s="16"/>
      <c r="G27" s="16"/>
      <c r="H27" s="16"/>
      <c r="I27" s="16"/>
      <c r="J27" s="16"/>
      <c r="L27" s="16"/>
      <c r="M27" s="16"/>
      <c r="N27" s="16"/>
      <c r="O27" s="16"/>
    </row>
    <row r="28" spans="2:15" ht="15.5" x14ac:dyDescent="0.35">
      <c r="B28" s="16"/>
      <c r="C28" s="16"/>
      <c r="D28" s="16"/>
      <c r="E28" s="16"/>
      <c r="G28" s="16"/>
      <c r="H28" s="16"/>
      <c r="I28" s="16"/>
      <c r="J28" s="16"/>
      <c r="L28" s="16"/>
      <c r="M28" s="16"/>
      <c r="N28" s="16"/>
      <c r="O28" s="16"/>
    </row>
    <row r="29" spans="2:15" ht="15.5" x14ac:dyDescent="0.35">
      <c r="B29" s="44" t="s">
        <v>8</v>
      </c>
      <c r="C29" s="44"/>
      <c r="D29" s="44"/>
      <c r="E29" s="20">
        <f>D7+B26</f>
        <v>0.17837029164857099</v>
      </c>
      <c r="G29" s="44" t="s">
        <v>8</v>
      </c>
      <c r="H29" s="44"/>
      <c r="I29" s="44"/>
      <c r="J29" s="20">
        <f>D7+G26</f>
        <v>0.18081143784708764</v>
      </c>
      <c r="L29" s="44" t="s">
        <v>8</v>
      </c>
      <c r="M29" s="44"/>
      <c r="N29" s="44"/>
      <c r="O29" s="20">
        <f>D7+L26</f>
        <v>0.18408727149148885</v>
      </c>
    </row>
    <row r="30" spans="2:15" ht="15.5" x14ac:dyDescent="0.35">
      <c r="B30" s="16"/>
      <c r="C30" s="16"/>
      <c r="D30" s="16"/>
      <c r="E30" s="16"/>
      <c r="G30" s="16"/>
      <c r="H30" s="16"/>
      <c r="I30" s="16"/>
      <c r="J30" s="16"/>
      <c r="L30" s="16"/>
      <c r="M30" s="16"/>
      <c r="N30" s="16"/>
      <c r="O30" s="16"/>
    </row>
    <row r="31" spans="2:15" ht="15.5" x14ac:dyDescent="0.35">
      <c r="B31" s="44" t="s">
        <v>9</v>
      </c>
      <c r="C31" s="44"/>
      <c r="D31" s="44"/>
      <c r="E31" s="20">
        <f>D7-B26</f>
        <v>9.2229708351429032E-2</v>
      </c>
      <c r="G31" s="44" t="s">
        <v>9</v>
      </c>
      <c r="H31" s="44"/>
      <c r="I31" s="44"/>
      <c r="J31" s="20">
        <f>D7-G26</f>
        <v>8.978856215291238E-2</v>
      </c>
      <c r="L31" s="44" t="s">
        <v>9</v>
      </c>
      <c r="M31" s="44"/>
      <c r="N31" s="44"/>
      <c r="O31" s="20">
        <f>D7-L26</f>
        <v>8.6512728508511161E-2</v>
      </c>
    </row>
    <row r="36" spans="2:15" ht="18" x14ac:dyDescent="0.4">
      <c r="B36" s="1"/>
      <c r="C36" s="29">
        <v>0.88</v>
      </c>
      <c r="D36" s="30"/>
      <c r="E36" s="25"/>
      <c r="G36" s="1"/>
      <c r="H36" s="29">
        <v>0.92</v>
      </c>
      <c r="I36" s="30"/>
      <c r="J36" s="25"/>
      <c r="L36" s="1"/>
      <c r="M36" s="29">
        <v>0.94</v>
      </c>
      <c r="N36" s="30"/>
      <c r="O36" s="25"/>
    </row>
    <row r="37" spans="2:15" ht="15.5" x14ac:dyDescent="0.35">
      <c r="B37" s="1"/>
      <c r="C37" s="1"/>
      <c r="D37" s="1"/>
      <c r="E37" s="1"/>
      <c r="G37" s="1"/>
      <c r="H37" s="1"/>
      <c r="I37" s="1"/>
      <c r="J37" s="1"/>
      <c r="L37" s="1"/>
      <c r="M37" s="1"/>
      <c r="N37" s="1"/>
      <c r="O37" s="1"/>
    </row>
    <row r="38" spans="2:15" ht="15.5" x14ac:dyDescent="0.35">
      <c r="B38" s="44" t="s">
        <v>7</v>
      </c>
      <c r="C38" s="45"/>
      <c r="D38" s="45"/>
      <c r="E38" s="21"/>
      <c r="G38" s="44" t="s">
        <v>7</v>
      </c>
      <c r="H38" s="45"/>
      <c r="I38" s="45"/>
      <c r="J38" s="21"/>
      <c r="L38" s="44" t="s">
        <v>7</v>
      </c>
      <c r="M38" s="45"/>
      <c r="N38" s="45"/>
      <c r="O38" s="21"/>
    </row>
    <row r="39" spans="2:15" ht="15.5" x14ac:dyDescent="0.35">
      <c r="B39" s="46">
        <f>S8*SQRT($D$7*(1-$D$7)/$B$7)</f>
        <v>3.2607337710083333E-2</v>
      </c>
      <c r="C39" s="47"/>
      <c r="D39" s="47"/>
      <c r="E39" s="22"/>
      <c r="G39" s="46">
        <f>S7*SQRT($D$7*(1-$D$7)/$B$7)</f>
        <v>3.6715761595731214E-2</v>
      </c>
      <c r="H39" s="47"/>
      <c r="I39" s="47"/>
      <c r="J39" s="22"/>
      <c r="L39" s="46">
        <f>S6*SQRT($D$7*(1-$D$7)/$B$7)</f>
        <v>3.9444224829640294E-2</v>
      </c>
      <c r="M39" s="47"/>
      <c r="N39" s="47"/>
      <c r="O39" s="22"/>
    </row>
    <row r="40" spans="2:15" ht="15.5" x14ac:dyDescent="0.35">
      <c r="B40" s="16"/>
      <c r="C40" s="16"/>
      <c r="D40" s="16"/>
      <c r="E40" s="16"/>
      <c r="G40" s="16"/>
      <c r="H40" s="16"/>
      <c r="I40" s="16"/>
      <c r="J40" s="16"/>
      <c r="L40" s="16"/>
      <c r="M40" s="16"/>
      <c r="N40" s="16"/>
      <c r="O40" s="16"/>
    </row>
    <row r="41" spans="2:15" ht="15.5" x14ac:dyDescent="0.35">
      <c r="B41" s="16"/>
      <c r="C41" s="16"/>
      <c r="D41" s="16"/>
      <c r="E41" s="16"/>
      <c r="G41" s="16"/>
      <c r="H41" s="16"/>
      <c r="I41" s="16"/>
      <c r="J41" s="16"/>
      <c r="L41" s="16"/>
      <c r="M41" s="16"/>
      <c r="N41" s="16"/>
      <c r="O41" s="16"/>
    </row>
    <row r="42" spans="2:15" ht="15.5" x14ac:dyDescent="0.35">
      <c r="B42" s="44" t="s">
        <v>8</v>
      </c>
      <c r="C42" s="44"/>
      <c r="D42" s="44"/>
      <c r="E42" s="20">
        <f>D7+B39</f>
        <v>0.16790733771008334</v>
      </c>
      <c r="G42" s="44" t="s">
        <v>8</v>
      </c>
      <c r="H42" s="44"/>
      <c r="I42" s="44"/>
      <c r="J42" s="20">
        <f>D7+G39</f>
        <v>0.17201576159573123</v>
      </c>
      <c r="L42" s="44" t="s">
        <v>8</v>
      </c>
      <c r="M42" s="44"/>
      <c r="N42" s="44"/>
      <c r="O42" s="20">
        <f>D7+L39</f>
        <v>0.1747442248296403</v>
      </c>
    </row>
    <row r="43" spans="2:15" ht="15.5" x14ac:dyDescent="0.35">
      <c r="B43" s="16"/>
      <c r="C43" s="16"/>
      <c r="D43" s="16"/>
      <c r="E43" s="16"/>
      <c r="G43" s="16"/>
      <c r="H43" s="16"/>
      <c r="I43" s="16"/>
      <c r="J43" s="16"/>
      <c r="L43" s="16"/>
      <c r="M43" s="16"/>
      <c r="N43" s="16"/>
      <c r="O43" s="16"/>
    </row>
    <row r="44" spans="2:15" ht="15.5" x14ac:dyDescent="0.35">
      <c r="B44" s="44" t="s">
        <v>9</v>
      </c>
      <c r="C44" s="44"/>
      <c r="D44" s="44"/>
      <c r="E44" s="20">
        <f>D7-B39</f>
        <v>0.10269266228991666</v>
      </c>
      <c r="G44" s="44" t="s">
        <v>9</v>
      </c>
      <c r="H44" s="44"/>
      <c r="I44" s="44"/>
      <c r="J44" s="20">
        <f>D7-G39</f>
        <v>9.858423840426879E-2</v>
      </c>
      <c r="L44" s="44" t="s">
        <v>9</v>
      </c>
      <c r="M44" s="44"/>
      <c r="N44" s="44"/>
      <c r="O44" s="20">
        <f>D7-L39</f>
        <v>9.5855775170359703E-2</v>
      </c>
    </row>
  </sheetData>
  <mergeCells count="61">
    <mergeCell ref="C2:L2"/>
    <mergeCell ref="G5:H5"/>
    <mergeCell ref="I5:J5"/>
    <mergeCell ref="L5:M5"/>
    <mergeCell ref="N5:O5"/>
    <mergeCell ref="S5:T5"/>
    <mergeCell ref="G6:H6"/>
    <mergeCell ref="I6:J6"/>
    <mergeCell ref="L6:M6"/>
    <mergeCell ref="N6:O6"/>
    <mergeCell ref="Q6:R6"/>
    <mergeCell ref="S6:T6"/>
    <mergeCell ref="Q5:R5"/>
    <mergeCell ref="S8:T8"/>
    <mergeCell ref="G7:H7"/>
    <mergeCell ref="I7:J7"/>
    <mergeCell ref="L7:M7"/>
    <mergeCell ref="N7:O7"/>
    <mergeCell ref="Q7:R7"/>
    <mergeCell ref="S7:T7"/>
    <mergeCell ref="G8:H8"/>
    <mergeCell ref="I8:J8"/>
    <mergeCell ref="L8:M8"/>
    <mergeCell ref="N8:O8"/>
    <mergeCell ref="Q8:R8"/>
    <mergeCell ref="B12:D12"/>
    <mergeCell ref="G12:I12"/>
    <mergeCell ref="L12:N12"/>
    <mergeCell ref="B13:D13"/>
    <mergeCell ref="G13:I13"/>
    <mergeCell ref="L13:N13"/>
    <mergeCell ref="B16:D16"/>
    <mergeCell ref="G16:I16"/>
    <mergeCell ref="L16:N16"/>
    <mergeCell ref="B18:D18"/>
    <mergeCell ref="G18:I18"/>
    <mergeCell ref="L18:N18"/>
    <mergeCell ref="B25:D25"/>
    <mergeCell ref="G25:I25"/>
    <mergeCell ref="L25:N25"/>
    <mergeCell ref="B26:D26"/>
    <mergeCell ref="G26:I26"/>
    <mergeCell ref="L26:N26"/>
    <mergeCell ref="B29:D29"/>
    <mergeCell ref="G29:I29"/>
    <mergeCell ref="L29:N29"/>
    <mergeCell ref="B31:D31"/>
    <mergeCell ref="G31:I31"/>
    <mergeCell ref="L31:N31"/>
    <mergeCell ref="B38:D38"/>
    <mergeCell ref="G38:I38"/>
    <mergeCell ref="L38:N38"/>
    <mergeCell ref="B39:D39"/>
    <mergeCell ref="G39:I39"/>
    <mergeCell ref="L39:N39"/>
    <mergeCell ref="B42:D42"/>
    <mergeCell ref="G42:I42"/>
    <mergeCell ref="L42:N42"/>
    <mergeCell ref="B44:D44"/>
    <mergeCell ref="G44:I44"/>
    <mergeCell ref="L44:N44"/>
  </mergeCells>
  <phoneticPr fontId="1" type="noConversion"/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I27"/>
  <sheetViews>
    <sheetView topLeftCell="A7" workbookViewId="0">
      <selection activeCell="C9" sqref="C9:I27"/>
    </sheetView>
  </sheetViews>
  <sheetFormatPr defaultRowHeight="15.5" x14ac:dyDescent="0.35"/>
  <cols>
    <col min="3" max="6" width="9.1796875" style="1" customWidth="1"/>
    <col min="7" max="7" width="12.1796875" style="1" customWidth="1"/>
    <col min="8" max="8" width="14" style="1" customWidth="1"/>
    <col min="9" max="9" width="9.1796875" style="2" customWidth="1"/>
  </cols>
  <sheetData>
    <row r="2" spans="2:9" ht="12.5" x14ac:dyDescent="0.25">
      <c r="B2" s="59" t="s">
        <v>10</v>
      </c>
      <c r="C2" s="59"/>
      <c r="D2" s="59"/>
      <c r="E2" s="59"/>
      <c r="F2" s="59"/>
      <c r="G2" s="59"/>
      <c r="H2" s="59"/>
      <c r="I2" s="59"/>
    </row>
    <row r="3" spans="2:9" ht="12.5" x14ac:dyDescent="0.25">
      <c r="B3" s="59"/>
      <c r="C3" s="59"/>
      <c r="D3" s="59"/>
      <c r="E3" s="59"/>
      <c r="F3" s="59"/>
      <c r="G3" s="59"/>
      <c r="H3" s="59"/>
      <c r="I3" s="59"/>
    </row>
    <row r="5" spans="2:9" x14ac:dyDescent="0.35">
      <c r="B5" s="9" t="s">
        <v>12</v>
      </c>
      <c r="C5" s="10"/>
      <c r="D5" s="10"/>
      <c r="E5" s="10"/>
      <c r="F5" s="10"/>
      <c r="G5" s="6"/>
      <c r="H5" s="6"/>
      <c r="I5" s="8"/>
    </row>
    <row r="7" spans="2:9" x14ac:dyDescent="0.35">
      <c r="B7" s="12" t="s">
        <v>13</v>
      </c>
      <c r="C7" s="4"/>
      <c r="D7" s="4"/>
      <c r="E7" s="4"/>
      <c r="F7" s="4"/>
      <c r="G7" s="4"/>
      <c r="H7" s="4"/>
      <c r="I7" s="11"/>
    </row>
    <row r="9" spans="2:9" x14ac:dyDescent="0.35">
      <c r="C9" s="5" t="s">
        <v>0</v>
      </c>
      <c r="D9" s="5" t="s">
        <v>1</v>
      </c>
      <c r="E9" s="5" t="s">
        <v>2</v>
      </c>
      <c r="G9" s="5" t="s">
        <v>3</v>
      </c>
      <c r="H9" s="5" t="s">
        <v>4</v>
      </c>
      <c r="I9" s="5" t="s">
        <v>5</v>
      </c>
    </row>
    <row r="10" spans="2:9" x14ac:dyDescent="0.35">
      <c r="C10" s="7">
        <v>100</v>
      </c>
      <c r="D10" s="7">
        <v>34</v>
      </c>
      <c r="E10" s="3">
        <f>D10/C10</f>
        <v>0.34</v>
      </c>
      <c r="G10" s="6">
        <v>200</v>
      </c>
      <c r="H10" s="6">
        <v>78</v>
      </c>
      <c r="I10" s="4">
        <f>H10/G10</f>
        <v>0.39</v>
      </c>
    </row>
    <row r="12" spans="2:9" x14ac:dyDescent="0.35">
      <c r="H12" s="15" t="s">
        <v>15</v>
      </c>
      <c r="I12" s="2" t="s">
        <v>14</v>
      </c>
    </row>
    <row r="13" spans="2:9" x14ac:dyDescent="0.35">
      <c r="C13" s="58" t="s">
        <v>11</v>
      </c>
      <c r="D13" s="58"/>
      <c r="E13" s="58"/>
      <c r="F13" s="58"/>
      <c r="H13" s="13">
        <v>0.99</v>
      </c>
      <c r="I13" s="14">
        <v>2.5750000000000002</v>
      </c>
    </row>
    <row r="14" spans="2:9" ht="21" customHeight="1" x14ac:dyDescent="0.35">
      <c r="C14" s="61">
        <v>1.96</v>
      </c>
      <c r="D14" s="61"/>
      <c r="E14" s="61"/>
      <c r="F14" s="61"/>
      <c r="H14" s="13">
        <v>0.95</v>
      </c>
      <c r="I14" s="14">
        <v>1.96</v>
      </c>
    </row>
    <row r="15" spans="2:9" ht="20.25" customHeight="1" x14ac:dyDescent="0.35">
      <c r="H15" s="13">
        <v>0.9</v>
      </c>
      <c r="I15" s="14">
        <v>1.645</v>
      </c>
    </row>
    <row r="17" spans="3:7" x14ac:dyDescent="0.35">
      <c r="C17" s="58" t="s">
        <v>6</v>
      </c>
      <c r="D17" s="58"/>
      <c r="E17" s="58"/>
      <c r="F17" s="58"/>
    </row>
    <row r="18" spans="3:7" x14ac:dyDescent="0.35">
      <c r="C18" s="57">
        <f>(E10-I10)*100</f>
        <v>-4.9999999999999991</v>
      </c>
      <c r="D18" s="57"/>
      <c r="E18" s="57"/>
      <c r="F18" s="57"/>
    </row>
    <row r="21" spans="3:7" x14ac:dyDescent="0.35">
      <c r="C21" s="58" t="s">
        <v>7</v>
      </c>
      <c r="D21" s="58"/>
      <c r="E21" s="58"/>
      <c r="F21" s="58"/>
    </row>
    <row r="22" spans="3:7" ht="17.25" customHeight="1" x14ac:dyDescent="0.35">
      <c r="C22" s="57">
        <f>C14*SQRT(E10*(1-E10)/C10+I10*(1-I10)/G10)*100</f>
        <v>11.484830690959271</v>
      </c>
      <c r="D22" s="57"/>
      <c r="E22" s="57"/>
      <c r="F22" s="57"/>
    </row>
    <row r="25" spans="3:7" x14ac:dyDescent="0.35">
      <c r="C25" s="58" t="s">
        <v>8</v>
      </c>
      <c r="D25" s="58"/>
      <c r="E25" s="58"/>
      <c r="F25" s="57">
        <f>C18+C22</f>
        <v>6.4848306909592717</v>
      </c>
      <c r="G25" s="60"/>
    </row>
    <row r="27" spans="3:7" x14ac:dyDescent="0.35">
      <c r="C27" s="58" t="s">
        <v>9</v>
      </c>
      <c r="D27" s="58"/>
      <c r="E27" s="58"/>
      <c r="F27" s="57">
        <f>C18-C22</f>
        <v>-16.484830690959271</v>
      </c>
      <c r="G27" s="60"/>
    </row>
  </sheetData>
  <mergeCells count="11">
    <mergeCell ref="C18:F18"/>
    <mergeCell ref="C21:F21"/>
    <mergeCell ref="B2:I3"/>
    <mergeCell ref="C27:E27"/>
    <mergeCell ref="F27:G27"/>
    <mergeCell ref="C22:F22"/>
    <mergeCell ref="C13:F13"/>
    <mergeCell ref="C14:F14"/>
    <mergeCell ref="C25:E25"/>
    <mergeCell ref="F25:G25"/>
    <mergeCell ref="C17:F17"/>
  </mergeCells>
  <phoneticPr fontId="1" type="noConversion"/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Mean</vt:lpstr>
      <vt:lpstr>Proportion</vt:lpstr>
      <vt:lpstr>phat only</vt:lpstr>
      <vt:lpstr>Sheet1</vt:lpstr>
    </vt:vector>
  </TitlesOfParts>
  <Company>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abemi</cp:lastModifiedBy>
  <dcterms:created xsi:type="dcterms:W3CDTF">2007-05-05T07:40:38Z</dcterms:created>
  <dcterms:modified xsi:type="dcterms:W3CDTF">2022-03-14T05:10:24Z</dcterms:modified>
</cp:coreProperties>
</file>